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Diamentowa\Do ZP\"/>
    </mc:Choice>
  </mc:AlternateContent>
  <xr:revisionPtr revIDLastSave="0" documentId="13_ncr:1_{01C04D4E-1932-465A-860D-7F95489F9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tytułowa" sheetId="10" r:id="rId1"/>
    <sheet name="Rubinowa" sheetId="7" r:id="rId2"/>
    <sheet name="Szafirowa" sheetId="8" r:id="rId3"/>
    <sheet name="Perłowa" sheetId="9" r:id="rId4"/>
    <sheet name="Preambuła" sheetId="6" r:id="rId5"/>
  </sheets>
  <definedNames>
    <definedName name="_xlnm.Print_Area" localSheetId="3">Perłowa!$A$1:$G$23</definedName>
    <definedName name="_xlnm.Print_Area" localSheetId="1">Rubinowa!$A$1:$G$50</definedName>
    <definedName name="_xlnm.Print_Area" localSheetId="0">'Strona tytułowa'!$A$1:$G$27</definedName>
    <definedName name="_xlnm.Print_Area" localSheetId="2">Szafirowa!$A$1:$G$44</definedName>
    <definedName name="_xlnm.Print_Titles" localSheetId="3">Perłowa!$1:$2</definedName>
    <definedName name="_xlnm.Print_Titles" localSheetId="1">Rubinowa!$1:$2</definedName>
    <definedName name="_xlnm.Print_Titles" localSheetId="2">Szafirowa!$1:$2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8" l="1"/>
  <c r="G34" i="8" s="1"/>
  <c r="F40" i="7"/>
  <c r="G40" i="7" s="1"/>
  <c r="F36" i="7"/>
  <c r="G36" i="7" s="1"/>
  <c r="D29" i="8"/>
  <c r="D28" i="8"/>
  <c r="D27" i="8"/>
  <c r="D26" i="8"/>
  <c r="D25" i="8"/>
  <c r="F32" i="7"/>
  <c r="G32" i="7" s="1"/>
  <c r="D10" i="9"/>
  <c r="D21" i="7"/>
  <c r="D22" i="7"/>
  <c r="D8" i="9"/>
  <c r="D9" i="9"/>
  <c r="F14" i="9" l="1"/>
  <c r="G14" i="9" s="1"/>
  <c r="D13" i="9"/>
  <c r="F13" i="9" s="1"/>
  <c r="G13" i="9" s="1"/>
  <c r="D12" i="9"/>
  <c r="F12" i="9" s="1"/>
  <c r="G12" i="9" s="1"/>
  <c r="D11" i="9"/>
  <c r="F11" i="9" s="1"/>
  <c r="G11" i="9" s="1"/>
  <c r="F10" i="9"/>
  <c r="G10" i="9" s="1"/>
  <c r="F8" i="9"/>
  <c r="F21" i="9"/>
  <c r="G21" i="9" s="1"/>
  <c r="F20" i="9"/>
  <c r="G20" i="9" s="1"/>
  <c r="F19" i="9"/>
  <c r="G19" i="9" s="1"/>
  <c r="F18" i="9"/>
  <c r="F17" i="9"/>
  <c r="G17" i="9" s="1"/>
  <c r="F5" i="9"/>
  <c r="G5" i="9" s="1"/>
  <c r="F4" i="9"/>
  <c r="G4" i="9" s="1"/>
  <c r="F35" i="8"/>
  <c r="G35" i="8" s="1"/>
  <c r="F33" i="8"/>
  <c r="G33" i="8" s="1"/>
  <c r="F32" i="8"/>
  <c r="G32" i="8" s="1"/>
  <c r="F31" i="8"/>
  <c r="G31" i="8" s="1"/>
  <c r="F30" i="8"/>
  <c r="G30" i="8" s="1"/>
  <c r="F29" i="8"/>
  <c r="G29" i="8" s="1"/>
  <c r="F28" i="8"/>
  <c r="G28" i="8" s="1"/>
  <c r="F27" i="8"/>
  <c r="G27" i="8" s="1"/>
  <c r="F25" i="8"/>
  <c r="G25" i="8" s="1"/>
  <c r="F42" i="8"/>
  <c r="G42" i="8" s="1"/>
  <c r="F41" i="8"/>
  <c r="G41" i="8" s="1"/>
  <c r="F40" i="8"/>
  <c r="G40" i="8" s="1"/>
  <c r="F39" i="8"/>
  <c r="G39" i="8" s="1"/>
  <c r="F38" i="8"/>
  <c r="F20" i="8"/>
  <c r="G20" i="8" s="1"/>
  <c r="F19" i="8"/>
  <c r="G19" i="8" s="1"/>
  <c r="F18" i="8"/>
  <c r="G18" i="8" s="1"/>
  <c r="F17" i="8"/>
  <c r="G17" i="8" s="1"/>
  <c r="F14" i="8"/>
  <c r="G14" i="8" s="1"/>
  <c r="F13" i="8"/>
  <c r="G13" i="8" s="1"/>
  <c r="F12" i="8"/>
  <c r="G12" i="8" s="1"/>
  <c r="F11" i="8"/>
  <c r="G11" i="8" s="1"/>
  <c r="F10" i="8"/>
  <c r="G10" i="8" s="1"/>
  <c r="F7" i="8"/>
  <c r="G7" i="8" s="1"/>
  <c r="F6" i="8"/>
  <c r="G6" i="8" s="1"/>
  <c r="F5" i="8"/>
  <c r="G5" i="8" s="1"/>
  <c r="F4" i="8"/>
  <c r="F41" i="7"/>
  <c r="G41" i="7" s="1"/>
  <c r="F39" i="7"/>
  <c r="G39" i="7" s="1"/>
  <c r="F38" i="7"/>
  <c r="G38" i="7" s="1"/>
  <c r="F37" i="7"/>
  <c r="G37" i="7" s="1"/>
  <c r="F35" i="7"/>
  <c r="G35" i="7" s="1"/>
  <c r="F34" i="7"/>
  <c r="G34" i="7" s="1"/>
  <c r="F33" i="7"/>
  <c r="G33" i="7" s="1"/>
  <c r="F31" i="7"/>
  <c r="G31" i="7" s="1"/>
  <c r="F30" i="7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1" i="7"/>
  <c r="G21" i="7" s="1"/>
  <c r="F48" i="7"/>
  <c r="G48" i="7" s="1"/>
  <c r="F47" i="7"/>
  <c r="G47" i="7" s="1"/>
  <c r="F46" i="7"/>
  <c r="G46" i="7" s="1"/>
  <c r="F45" i="7"/>
  <c r="G45" i="7" s="1"/>
  <c r="F44" i="7"/>
  <c r="G44" i="7" s="1"/>
  <c r="F18" i="7"/>
  <c r="G18" i="7" s="1"/>
  <c r="F17" i="7"/>
  <c r="G17" i="7" s="1"/>
  <c r="F16" i="7"/>
  <c r="G16" i="7" s="1"/>
  <c r="F15" i="7"/>
  <c r="F12" i="7"/>
  <c r="G12" i="7" s="1"/>
  <c r="F11" i="7"/>
  <c r="G11" i="7" s="1"/>
  <c r="F10" i="7"/>
  <c r="G10" i="7" s="1"/>
  <c r="F9" i="7"/>
  <c r="G9" i="7" s="1"/>
  <c r="F8" i="7"/>
  <c r="G8" i="7" s="1"/>
  <c r="F5" i="7"/>
  <c r="G5" i="7" s="1"/>
  <c r="F4" i="7"/>
  <c r="G4" i="7" s="1"/>
  <c r="F26" i="8" l="1"/>
  <c r="G26" i="8" s="1"/>
  <c r="D23" i="8"/>
  <c r="F23" i="8" s="1"/>
  <c r="F43" i="8"/>
  <c r="D24" i="8"/>
  <c r="F24" i="8" s="1"/>
  <c r="G24" i="8" s="1"/>
  <c r="G13" i="7"/>
  <c r="G49" i="7"/>
  <c r="F49" i="7"/>
  <c r="F22" i="7"/>
  <c r="G22" i="7" s="1"/>
  <c r="G42" i="7" s="1"/>
  <c r="F19" i="7"/>
  <c r="F13" i="7"/>
  <c r="F22" i="9"/>
  <c r="G18" i="9"/>
  <c r="G22" i="9" s="1"/>
  <c r="G6" i="9"/>
  <c r="F21" i="8"/>
  <c r="F8" i="8"/>
  <c r="G8" i="9"/>
  <c r="F9" i="9"/>
  <c r="G9" i="9" s="1"/>
  <c r="F6" i="9"/>
  <c r="G15" i="8"/>
  <c r="G21" i="8"/>
  <c r="F15" i="8"/>
  <c r="G23" i="8"/>
  <c r="G4" i="8"/>
  <c r="G8" i="8" s="1"/>
  <c r="G38" i="8"/>
  <c r="G43" i="8" s="1"/>
  <c r="G6" i="7"/>
  <c r="F6" i="7"/>
  <c r="G15" i="7"/>
  <c r="G19" i="7" s="1"/>
  <c r="F42" i="7" l="1"/>
  <c r="F50" i="7" s="1"/>
  <c r="F24" i="10" s="1"/>
  <c r="G50" i="7"/>
  <c r="G24" i="10" s="1"/>
  <c r="G15" i="9"/>
  <c r="G23" i="9" s="1"/>
  <c r="G26" i="10" s="1"/>
  <c r="F15" i="9"/>
  <c r="F23" i="9" s="1"/>
  <c r="F26" i="10" s="1"/>
  <c r="F36" i="8"/>
  <c r="F44" i="8" s="1"/>
  <c r="F25" i="10" s="1"/>
  <c r="G36" i="8"/>
  <c r="G44" i="8" s="1"/>
  <c r="G25" i="10" s="1"/>
  <c r="G27" i="10" l="1"/>
  <c r="F27" i="10"/>
</calcChain>
</file>

<file path=xl/sharedStrings.xml><?xml version="1.0" encoding="utf-8"?>
<sst xmlns="http://schemas.openxmlformats.org/spreadsheetml/2006/main" count="437" uniqueCount="245">
  <si>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</si>
  <si>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</si>
  <si>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</si>
  <si>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</si>
  <si>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</si>
  <si>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</si>
  <si>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</si>
  <si>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</si>
  <si>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</si>
  <si>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</si>
  <si>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</si>
  <si>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</si>
  <si>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</si>
  <si>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</si>
  <si>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</si>
  <si>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</si>
  <si>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</si>
  <si>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</si>
  <si>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</si>
  <si>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</si>
  <si>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</si>
  <si>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</si>
  <si>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</si>
  <si>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</si>
  <si>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</si>
  <si>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</si>
  <si>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</si>
  <si>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</si>
  <si>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</si>
  <si>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</si>
  <si>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</si>
  <si>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</si>
  <si>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</si>
  <si>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</si>
  <si>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</si>
  <si>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</si>
  <si>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</si>
  <si>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</si>
  <si>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</si>
  <si>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</si>
  <si>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</si>
  <si>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</si>
  <si>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</si>
  <si>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</si>
  <si>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</si>
  <si>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</si>
  <si>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</si>
  <si>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</si>
  <si>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</si>
  <si>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</si>
  <si>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</si>
  <si>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</si>
  <si>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</si>
  <si>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</si>
  <si>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</si>
  <si>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</si>
  <si>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</si>
  <si>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</si>
  <si>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</si>
  <si>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</si>
  <si>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</si>
  <si>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</si>
  <si>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</si>
  <si>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</si>
  <si>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</si>
  <si>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</si>
  <si>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</si>
  <si>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</si>
  <si>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</si>
  <si>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</si>
  <si>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</si>
  <si>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</si>
  <si>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</si>
  <si>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</si>
  <si>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</si>
  <si>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</si>
  <si>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</si>
  <si>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</si>
  <si>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</si>
  <si>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</si>
  <si>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</si>
  <si>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</si>
  <si>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</si>
  <si>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</si>
  <si>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</si>
  <si>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</si>
  <si>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</si>
  <si>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</si>
  <si>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</si>
  <si>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</si>
  <si>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</si>
  <si>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</si>
  <si>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</si>
  <si>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</si>
  <si>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</si>
  <si>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</si>
  <si>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</si>
  <si>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</si>
  <si>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</si>
  <si>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</si>
  <si>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</si>
  <si>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</si>
  <si>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</si>
  <si>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</si>
  <si>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</si>
  <si>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</si>
  <si>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</si>
  <si>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</si>
  <si>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</si>
  <si>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</si>
  <si>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</si>
  <si>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</si>
  <si>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</si>
  <si>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</si>
  <si>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</si>
  <si>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</si>
  <si>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</si>
  <si>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</si>
  <si>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</si>
  <si>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</si>
  <si>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</si>
  <si>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</si>
  <si>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</si>
  <si>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</si>
  <si>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</si>
  <si>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</si>
  <si>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</si>
  <si>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</si>
  <si>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</si>
  <si>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Zjazd indywidualny - nawierzchnia z betonowej kostki brukowej koloru grafitowego gr. 8 cm</t>
  </si>
  <si>
    <t>Humusowanie terenu z obsianiem trawą przy grubości ziemi urodzajnej 15 cm</t>
  </si>
  <si>
    <t>Porządkowanie terenu budowy</t>
  </si>
  <si>
    <t>Budowa dróg w rejonie ulicy Diamentowej w Suchym Lesie - ETAP IIa</t>
  </si>
  <si>
    <t>Inwestycja:</t>
  </si>
  <si>
    <t>ul. Szafirowa, Rubinowa, Perłowa, Diamentowa</t>
  </si>
  <si>
    <t>Razem - budowa kanalizacji sanitarnej: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</si>
  <si>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</si>
  <si>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</si>
  <si>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</si>
  <si>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</si>
  <si>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Budowa sieci kanalizacji sanitarnej grawitacyjnej PVC klasy S z litą ścianką SDR 34 SN8 Ø 250 mm</t>
  </si>
  <si>
    <t xml:space="preserve">Kanalizacja deszczowa - betonowe studnie rewizyjne Ø 1000 wraz z włazami </t>
  </si>
  <si>
    <t xml:space="preserve">Kanalizacja deszczowa - betonowe studzienki ściekowe z osadnikiem Ø 500 mm i wpustem ulicznym typu ciężkiego </t>
  </si>
  <si>
    <t>Roboty w zakresie budowy kanalizacji deszczowej</t>
  </si>
  <si>
    <t>Razem - budowa kanalizacji deszczowej:</t>
  </si>
  <si>
    <t>Kanalizacja deszczowa - przykanaliki z rur PVC łączonych na wcisk o średnicy Ø 200 mm</t>
  </si>
  <si>
    <t>Kanalizacja deszczowa - kanał z rur PVC łączonych na wcisk o średnicy Ø 315 mm</t>
  </si>
  <si>
    <t>4.5</t>
  </si>
  <si>
    <t>5</t>
  </si>
  <si>
    <t>5.1</t>
  </si>
  <si>
    <t>5.2</t>
  </si>
  <si>
    <t>5.3</t>
  </si>
  <si>
    <t>5.4</t>
  </si>
  <si>
    <t>5.5</t>
  </si>
  <si>
    <t>Wprowadzenie stałej organizacji ruchu</t>
  </si>
  <si>
    <t>Wykonanie oraz uzgodnienie w Starostwie Powiatowym projektu stałej organizacji ruchu</t>
  </si>
  <si>
    <t>1.3</t>
  </si>
  <si>
    <t>1.4</t>
  </si>
  <si>
    <t>Uzyskanie zezwolenia na wycinkę drzew kolidujących z inwestycją</t>
  </si>
  <si>
    <t>Wycinka drzew i krzewów</t>
  </si>
  <si>
    <t>Jezdnia ul. Rubinowa - warstwa ścieralna z AC11S na asfalcie 50/70 gr. 5cm</t>
  </si>
  <si>
    <t>Jezdnia ul. Rubinowa - podbudowa zasadnicza z AC16P na na asfalcie 35/50 gr. 7cm</t>
  </si>
  <si>
    <t>Jezdnia ul. Rubinowa - podbudowa zasadnicza z KŁSM 0/63mm stabilizowanego mechanicznie C90/3 gr. 20 cm</t>
  </si>
  <si>
    <t>Jezdnia ul. Rubinowa - warstwa wzmacniająca z gruntu stabilizowanego spoiwem hydraulicznym C3/4 gr. 15 cm</t>
  </si>
  <si>
    <t>Pobocze ul. Rubinowa - kostka betonowa wibroprasowana koloru szarego gr. 8cm</t>
  </si>
  <si>
    <t>Pobocze ul. Rubinowa - podsypka cementowo piaskowa 1:4 gr. 3 cm</t>
  </si>
  <si>
    <t>Pobocze ul. Rubinowa  - podbudowa zasadnicza z KŁSM 0/31,5mm gr. 25 cm</t>
  </si>
  <si>
    <t>Pobocze ul. Rubinowa - warstwa wzmacniająca z kruszywa stabilizowanego cementem o Rm=2,5 gr. 15 cm</t>
  </si>
  <si>
    <t>Chodnik ul. Rubinowa - kostka betonowa wibroprasowana koloru czerwonego gr. 8 cm</t>
  </si>
  <si>
    <t>Chodnik ul. Rubinowa - podsypka cementowo piaskowa 1:4 gr. 3 cm</t>
  </si>
  <si>
    <t>Zjazd indywidualny - podsypka cementowo piaskowa 1:4 gr. 3 cm</t>
  </si>
  <si>
    <t>Zjazd indywidualny - warstwa wzmacniająca z kruszywa stabilizowanego cementem o Rm=5,0 gr. 20 cm</t>
  </si>
  <si>
    <t>Chodnik ul. Rubinowa - warstwa wzmacniająca z kruszywa stabilizowanego cementem o Rm=5,0 gr. 15 cm</t>
  </si>
  <si>
    <t>Razem - roboty budowlane - brukarskie, nawierzchniowe:</t>
  </si>
  <si>
    <t>Jezdnia ul. Szafirowa - warstwa ścieralna z AC11S na PMB 45/80-55 gr. 5cm</t>
  </si>
  <si>
    <t>Jezdnia ul. Szafirowa - warstwa wiążąca z AC16W na na asfalcie 35/50 gr. 6cm</t>
  </si>
  <si>
    <t>Jezdnia ul. Szafirowa - podbudowa zasadnicza z AC22P na na asfalcie 35/50 gr. 7cm</t>
  </si>
  <si>
    <t>Jezdnia ul. Szafirowa - podbudowa zasadnicza z KŁSM 0/63mm stabilizowanego mechanicznie C90/3 gr. 20 cm</t>
  </si>
  <si>
    <t>Jezdnia ul. Szafirowa - warstwa wzmacniająca z gruntu stabilizowanego spoiwem hydraulicznym C3/4 gr. 15 cm</t>
  </si>
  <si>
    <t>Jezdnia ul. Perłowa - warstwa ścieralna z AC11S na PMB 45/80-55 gr. 5cm</t>
  </si>
  <si>
    <t>Jezdnia ul. Perłowa - warstwa wiążąca z AC16W na na asfalcie 35/50 gr. 6cm</t>
  </si>
  <si>
    <t>Jezdnia ul. Perłowa - podbudowa zasadnicza z AC22P na na asfalcie 35/50 gr. 7cm</t>
  </si>
  <si>
    <t>Jezdnia ul. Perłowa - podbudowa zasadnicza z KŁSM 0/63mm stabilizowanego mechanicznie C90/3 gr. 20 cm</t>
  </si>
  <si>
    <t>KOSZTORYS OFERTOWY</t>
  </si>
  <si>
    <t>4.6</t>
  </si>
  <si>
    <t>4.7</t>
  </si>
  <si>
    <t>2.6</t>
  </si>
  <si>
    <t>2.7</t>
  </si>
  <si>
    <t>3.5</t>
  </si>
  <si>
    <t>Kosztorys OFERTOWY
Budowa ulicy wraz z kanalizacją sanitarną i budowa lokalnego systemu kanałów deszczowych w rojonie ulicy Diamentowej w Suchym Lesie, gmina Suchy Las
ULICA PERŁOWA</t>
  </si>
  <si>
    <t>Kosztorys OFERTOWY
Budowa ulicy wraz z kanalizacją sanitarną i budowa lokalnego systemu kanałów deszczowych w rojonie ulicy Diamentowej w Suchym Lesie, gmina Suchy Las
ULICA SZAFIROWA</t>
  </si>
  <si>
    <t>Kosztorys OFERTOWY
Budowa ulicy wraz z kanalizacją sanitarną i budowa lokalnego systemu kanałów deszczowych w rojonie ulicy Diamentowej w Suchym Lesie, gmina Suchy Las
ULICA RUBINOWA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</si>
  <si>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</si>
  <si>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</si>
  <si>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</si>
  <si>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</si>
  <si>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</si>
  <si>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</si>
  <si>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</si>
  <si>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</si>
  <si>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</si>
  <si>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</si>
  <si>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</si>
  <si>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</si>
  <si>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</si>
  <si>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</si>
  <si>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</si>
  <si>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 xml:space="preserve">Chodnik ul. Rubinowa - obrzeże betonowe 8x30 cm na ławie z betonu C 12/15 i podsypce cementowo-piaskowej </t>
  </si>
  <si>
    <t>Jezdnia ul. Rubinowa - krawężniki betonowe najazdowe 15x30, 15x22, 15x22-30 cm na ławie z betonu C 12/15</t>
  </si>
  <si>
    <t xml:space="preserve">Pobocze ul. Rubinowa - krawężniki betonowe 12x25 cm na ławie z betonu C 12/15 i podsypce cementowo-piaskowej </t>
  </si>
  <si>
    <t>Jezdnia ul. Szafirowa - krawężniki betonowe najazdowe 15x30, 15x22, 15x22-30 cm na ławie z betonu C 12/15</t>
  </si>
  <si>
    <t xml:space="preserve">Zjazd indywidualny - krawężniki betonowe 12x25 cm na ławie z betonu C 12/15 i podsypce cementowo-piaskowej </t>
  </si>
  <si>
    <t>4.21</t>
  </si>
  <si>
    <t>Nazwa zadania: 
Budowa dróg w rejonie ulicy Diamentowej w Suchym Lesie - ETAP IIa</t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</si>
  <si>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</si>
  <si>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</si>
  <si>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</si>
  <si>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</si>
  <si>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</si>
  <si>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</si>
  <si>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</si>
  <si>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</si>
  <si>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</si>
  <si>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</si>
  <si>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</si>
  <si>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</si>
  <si>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</si>
  <si>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</si>
  <si>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</si>
  <si>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</si>
  <si>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</si>
  <si>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</si>
  <si>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</si>
  <si>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</si>
  <si>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</si>
  <si>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</si>
  <si>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</si>
  <si>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1.</t>
  </si>
  <si>
    <t>2.</t>
  </si>
  <si>
    <t>3.</t>
  </si>
  <si>
    <t>Razem:</t>
  </si>
  <si>
    <t>ul. Rubinowa</t>
  </si>
  <si>
    <t>ul. Szafirowa</t>
  </si>
  <si>
    <t>ul. Perłowa</t>
  </si>
  <si>
    <t>Roboty w zakresie budowy kanalizacji sanitarnej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</si>
</sst>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7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4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6" xfId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9" fontId="16" fillId="2" borderId="21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9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30" xfId="0" applyNumberFormat="1" applyFont="1" applyFill="1" applyBorder="1" applyAlignment="1">
      <alignment horizontal="right" vertical="center" wrapText="1"/>
    </xf>
    <xf numFmtId="49" fontId="3" fillId="3" borderId="31" xfId="0" applyNumberFormat="1" applyFont="1" applyFill="1" applyBorder="1" applyAlignment="1">
      <alignment horizontal="right" vertical="center" wrapText="1"/>
    </xf>
    <xf numFmtId="49" fontId="3" fillId="3" borderId="32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6" xfId="0" applyNumberFormat="1" applyFont="1" applyFill="1" applyBorder="1" applyAlignment="1">
      <alignment horizontal="lef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4" borderId="0" xfId="3" applyFont="1" applyFill="1" applyAlignment="1">
      <alignment horizontal="left" vertical="top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16</xdr:row>
      <xdr:rowOff>123825</xdr:rowOff>
    </xdr:from>
    <xdr:to>
      <xdr:col>6</xdr:col>
      <xdr:colOff>139065</xdr:colOff>
      <xdr:row>19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7488CE8-5D7D-4118-ACAD-5D9E7F29D9B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85725</xdr:rowOff>
    </xdr:from>
    <xdr:to>
      <xdr:col>6</xdr:col>
      <xdr:colOff>1085850</xdr:colOff>
      <xdr:row>0</xdr:row>
      <xdr:rowOff>600075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7E79307-E983-44D9-9ADF-83BD109FC8C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85725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38"/>
  <sheetViews>
    <sheetView tabSelected="1" view="pageBreakPreview" zoomScaleNormal="100" zoomScaleSheetLayoutView="100" workbookViewId="0">
      <selection activeCell="F26" sqref="F26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65" t="s">
        <v>183</v>
      </c>
      <c r="B1" s="65"/>
      <c r="C1" s="65"/>
      <c r="D1" s="65"/>
      <c r="E1" s="65"/>
      <c r="F1" s="65"/>
      <c r="G1" s="65"/>
    </row>
    <row r="2" spans="1:10" ht="21" customHeight="1"/>
    <row r="3" spans="1:10" s="3" customFormat="1" ht="21" customHeight="1">
      <c r="A3" s="66" t="s">
        <v>215</v>
      </c>
      <c r="B3" s="66"/>
      <c r="C3" s="66"/>
      <c r="D3" s="66"/>
      <c r="E3" s="66"/>
      <c r="F3" s="66"/>
      <c r="G3" s="66"/>
    </row>
    <row r="4" spans="1:10" s="3" customFormat="1" ht="13.5" customHeight="1">
      <c r="A4" s="67" t="s">
        <v>216</v>
      </c>
      <c r="B4" s="67"/>
      <c r="C4" s="58" t="s">
        <v>217</v>
      </c>
      <c r="D4" s="58"/>
      <c r="E4" s="58"/>
      <c r="F4" s="58"/>
      <c r="G4" s="58"/>
      <c r="H4" s="58"/>
    </row>
    <row r="5" spans="1:10" s="3" customFormat="1" ht="13.5" customHeight="1">
      <c r="A5" s="67" t="s">
        <v>218</v>
      </c>
      <c r="B5" s="67"/>
      <c r="C5" s="58" t="s">
        <v>219</v>
      </c>
      <c r="D5" s="58"/>
      <c r="E5" s="58"/>
      <c r="F5" s="58"/>
      <c r="G5" s="58"/>
      <c r="H5" s="58"/>
    </row>
    <row r="6" spans="1:10" s="3" customFormat="1" ht="13.5" customHeight="1">
      <c r="A6" s="64" t="s">
        <v>220</v>
      </c>
      <c r="B6" s="64"/>
      <c r="C6" s="1" t="s">
        <v>221</v>
      </c>
      <c r="D6" s="58"/>
      <c r="E6" s="58"/>
      <c r="F6" s="58"/>
      <c r="G6" s="58"/>
      <c r="H6" s="58"/>
    </row>
    <row r="7" spans="1:10" s="3" customFormat="1" ht="13.5" customHeight="1">
      <c r="A7" s="64" t="s">
        <v>222</v>
      </c>
      <c r="B7" s="64"/>
      <c r="C7" s="1" t="s">
        <v>223</v>
      </c>
      <c r="D7" s="58"/>
      <c r="E7" s="58"/>
      <c r="F7" s="58"/>
      <c r="G7" s="58"/>
      <c r="H7" s="58"/>
    </row>
    <row r="8" spans="1:10" s="3" customFormat="1" ht="13.5" customHeight="1">
      <c r="A8" s="64" t="s">
        <v>224</v>
      </c>
      <c r="B8" s="64"/>
      <c r="C8" s="1" t="s">
        <v>225</v>
      </c>
      <c r="D8" s="58"/>
      <c r="E8" s="58"/>
      <c r="F8" s="58"/>
      <c r="G8" s="58"/>
      <c r="H8" s="58"/>
    </row>
    <row r="9" spans="1:10" s="3" customFormat="1" ht="13.5" customHeight="1">
      <c r="A9" s="64" t="s">
        <v>226</v>
      </c>
      <c r="B9" s="64"/>
      <c r="C9" s="1" t="s">
        <v>227</v>
      </c>
      <c r="D9" s="58"/>
      <c r="E9" s="58"/>
      <c r="F9" s="58"/>
      <c r="G9" s="58"/>
      <c r="H9" s="58"/>
    </row>
    <row r="10" spans="1:10" s="3" customFormat="1" ht="13.5" customHeight="1">
      <c r="A10" s="67" t="s">
        <v>228</v>
      </c>
      <c r="B10" s="67"/>
      <c r="C10" s="1" t="s">
        <v>229</v>
      </c>
      <c r="D10" s="58"/>
      <c r="E10" s="58"/>
      <c r="F10" s="58"/>
      <c r="G10" s="58"/>
      <c r="H10" s="58"/>
    </row>
    <row r="11" spans="1:10" s="3" customFormat="1" ht="13.5" customHeight="1">
      <c r="A11" s="64" t="s">
        <v>230</v>
      </c>
      <c r="B11" s="64"/>
      <c r="C11" s="1" t="s">
        <v>231</v>
      </c>
      <c r="D11" s="58"/>
      <c r="E11" s="58"/>
      <c r="F11" s="58"/>
      <c r="G11" s="58"/>
      <c r="H11" s="58"/>
    </row>
    <row r="12" spans="1:10" s="3" customFormat="1" ht="13.5" customHeight="1">
      <c r="A12" s="64" t="s">
        <v>232</v>
      </c>
      <c r="B12" s="64"/>
      <c r="C12" s="1" t="s">
        <v>233</v>
      </c>
      <c r="D12" s="58"/>
      <c r="E12" s="58"/>
      <c r="F12" s="58"/>
      <c r="G12" s="58"/>
      <c r="H12" s="58"/>
    </row>
    <row r="13" spans="1:10" s="3" customFormat="1" ht="13.5" customHeight="1">
      <c r="A13" s="64"/>
      <c r="B13" s="64"/>
      <c r="C13" s="1"/>
      <c r="D13" s="58"/>
      <c r="E13" s="58"/>
      <c r="F13" s="58"/>
      <c r="G13" s="58"/>
      <c r="H13" s="58"/>
    </row>
    <row r="14" spans="1:10" s="3" customFormat="1" ht="15.75" customHeight="1">
      <c r="A14" s="69" t="s">
        <v>133</v>
      </c>
      <c r="B14" s="69"/>
      <c r="C14" s="70" t="s">
        <v>132</v>
      </c>
      <c r="D14" s="70"/>
      <c r="E14" s="70"/>
      <c r="F14" s="70"/>
      <c r="G14" s="70"/>
      <c r="H14" s="70"/>
      <c r="I14" s="70"/>
      <c r="J14" s="70"/>
    </row>
    <row r="15" spans="1:10" s="3" customFormat="1" ht="15.75" customHeight="1">
      <c r="A15" s="69"/>
      <c r="B15" s="69"/>
      <c r="C15" s="70"/>
      <c r="D15" s="70"/>
      <c r="E15" s="70"/>
      <c r="F15" s="70"/>
      <c r="G15" s="70"/>
      <c r="H15" s="70"/>
      <c r="I15" s="70"/>
      <c r="J15" s="70"/>
    </row>
    <row r="16" spans="1:10" s="3" customFormat="1" ht="16.5" customHeight="1">
      <c r="A16" s="71" t="s">
        <v>2</v>
      </c>
      <c r="B16" s="71"/>
      <c r="C16" s="69" t="s">
        <v>134</v>
      </c>
      <c r="D16" s="69"/>
      <c r="E16" s="69"/>
      <c r="F16" s="69"/>
      <c r="G16" s="69"/>
    </row>
    <row r="17" spans="1:7" s="3" customFormat="1" ht="16.5" customHeight="1">
      <c r="A17" s="72" t="s">
        <v>3</v>
      </c>
      <c r="B17" s="72"/>
      <c r="C17" s="3" t="s">
        <v>4</v>
      </c>
    </row>
    <row r="18" spans="1:7" s="3" customFormat="1" ht="47.25" customHeight="1">
      <c r="A18" s="71" t="s">
        <v>8</v>
      </c>
      <c r="B18" s="72"/>
      <c r="C18" s="70" t="s">
        <v>5</v>
      </c>
      <c r="D18" s="70"/>
      <c r="E18" s="70"/>
      <c r="F18" s="70"/>
      <c r="G18" s="70"/>
    </row>
    <row r="19" spans="1:7" s="3" customFormat="1"/>
    <row r="20" spans="1:7" s="3" customFormat="1">
      <c r="A20" s="68" t="s">
        <v>6</v>
      </c>
      <c r="B20" s="68"/>
      <c r="C20" s="3" t="s">
        <v>9</v>
      </c>
    </row>
    <row r="21" spans="1:7" s="3" customFormat="1"/>
    <row r="22" spans="1:7" s="3" customFormat="1">
      <c r="A22" s="75" t="s">
        <v>7</v>
      </c>
      <c r="B22" s="75"/>
      <c r="C22" s="75"/>
    </row>
    <row r="23" spans="1:7" s="3" customFormat="1" ht="25.5" customHeight="1">
      <c r="B23" s="59" t="s">
        <v>0</v>
      </c>
      <c r="C23" s="76" t="s">
        <v>234</v>
      </c>
      <c r="D23" s="76"/>
      <c r="E23" s="76"/>
      <c r="F23" s="60" t="s">
        <v>235</v>
      </c>
      <c r="G23" s="60" t="s">
        <v>236</v>
      </c>
    </row>
    <row r="24" spans="1:7" s="3" customFormat="1" ht="25.5" customHeight="1">
      <c r="B24" s="59" t="s">
        <v>237</v>
      </c>
      <c r="C24" s="73" t="s">
        <v>241</v>
      </c>
      <c r="D24" s="73"/>
      <c r="E24" s="73"/>
      <c r="F24" s="61">
        <f>Rubinowa!$F$50</f>
        <v>0</v>
      </c>
      <c r="G24" s="61">
        <f>Rubinowa!$G$50</f>
        <v>0</v>
      </c>
    </row>
    <row r="25" spans="1:7" s="3" customFormat="1" ht="25.5" customHeight="1">
      <c r="B25" s="59" t="s">
        <v>238</v>
      </c>
      <c r="C25" s="73" t="s">
        <v>242</v>
      </c>
      <c r="D25" s="73"/>
      <c r="E25" s="73"/>
      <c r="F25" s="62">
        <f>Szafirowa!F44</f>
        <v>0</v>
      </c>
      <c r="G25" s="62">
        <f>Szafirowa!G44</f>
        <v>0</v>
      </c>
    </row>
    <row r="26" spans="1:7" s="3" customFormat="1" ht="25.5" customHeight="1">
      <c r="B26" s="59" t="s">
        <v>239</v>
      </c>
      <c r="C26" s="73" t="s">
        <v>243</v>
      </c>
      <c r="D26" s="73"/>
      <c r="E26" s="73"/>
      <c r="F26" s="62">
        <f>Perłowa!F23</f>
        <v>0</v>
      </c>
      <c r="G26" s="62">
        <f>Perłowa!G23</f>
        <v>0</v>
      </c>
    </row>
    <row r="27" spans="1:7" s="3" customFormat="1" ht="25.5" customHeight="1">
      <c r="C27" s="74" t="s">
        <v>240</v>
      </c>
      <c r="D27" s="74"/>
      <c r="E27" s="74"/>
      <c r="F27" s="63">
        <f>SUM(F24:F26)</f>
        <v>0</v>
      </c>
      <c r="G27" s="63">
        <f>SUM(G24:G26)</f>
        <v>0</v>
      </c>
    </row>
    <row r="28" spans="1:7" s="3" customFormat="1">
      <c r="B28" s="68"/>
      <c r="C28" s="68"/>
      <c r="D28" s="68"/>
    </row>
    <row r="29" spans="1:7" s="3" customFormat="1">
      <c r="A29" s="68"/>
      <c r="B29" s="68"/>
    </row>
    <row r="30" spans="1:7" s="3" customFormat="1"/>
    <row r="31" spans="1:7" s="3" customFormat="1"/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>
      <c r="B38" s="58"/>
    </row>
  </sheetData>
  <mergeCells count="28">
    <mergeCell ref="A29:B29"/>
    <mergeCell ref="C26:E26"/>
    <mergeCell ref="C27:E27"/>
    <mergeCell ref="B28:D28"/>
    <mergeCell ref="A22:C22"/>
    <mergeCell ref="C23:E23"/>
    <mergeCell ref="C24:E24"/>
    <mergeCell ref="C25:E25"/>
    <mergeCell ref="A20:B20"/>
    <mergeCell ref="A14:B15"/>
    <mergeCell ref="C14:J15"/>
    <mergeCell ref="A16:B16"/>
    <mergeCell ref="C16:G16"/>
    <mergeCell ref="A17:B17"/>
    <mergeCell ref="A18:B18"/>
    <mergeCell ref="C18:G18"/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K51"/>
  <sheetViews>
    <sheetView view="pageBreakPreview" topLeftCell="A31" zoomScaleNormal="100" zoomScaleSheetLayoutView="100" workbookViewId="0">
      <selection activeCell="G50" sqref="G50"/>
    </sheetView>
  </sheetViews>
  <sheetFormatPr defaultColWidth="9.140625" defaultRowHeight="15"/>
  <cols>
    <col min="1" max="1" width="5.5703125" style="53" customWidth="1"/>
    <col min="2" max="2" width="109" style="26" customWidth="1"/>
    <col min="3" max="3" width="6" style="26" customWidth="1"/>
    <col min="4" max="4" width="9.140625" style="54"/>
    <col min="5" max="5" width="15.5703125" style="26" customWidth="1"/>
    <col min="6" max="7" width="17" style="55" customWidth="1"/>
    <col min="8" max="9" width="12.7109375" style="26" customWidth="1"/>
    <col min="10" max="16384" width="9.140625" style="26"/>
  </cols>
  <sheetData>
    <row r="1" spans="1:11" s="16" customFormat="1" ht="55.5" customHeight="1">
      <c r="A1" s="80" t="s">
        <v>191</v>
      </c>
      <c r="B1" s="81"/>
      <c r="C1" s="81"/>
      <c r="D1" s="81"/>
      <c r="E1" s="81"/>
      <c r="F1" s="81"/>
      <c r="G1" s="82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24</v>
      </c>
      <c r="B3" s="83" t="s">
        <v>27</v>
      </c>
      <c r="C3" s="84"/>
      <c r="D3" s="84"/>
      <c r="E3" s="84"/>
      <c r="F3" s="84"/>
      <c r="G3" s="85"/>
      <c r="H3" s="24"/>
      <c r="I3" s="25"/>
      <c r="J3" s="25"/>
    </row>
    <row r="4" spans="1:11" ht="22.5" customHeight="1">
      <c r="A4" s="27" t="s">
        <v>25</v>
      </c>
      <c r="B4" s="28" t="s">
        <v>28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157</v>
      </c>
      <c r="B5" s="35" t="s">
        <v>29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86" t="s">
        <v>30</v>
      </c>
      <c r="B6" s="87"/>
      <c r="C6" s="87"/>
      <c r="D6" s="87"/>
      <c r="E6" s="87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23" t="s">
        <v>31</v>
      </c>
      <c r="B7" s="83" t="s">
        <v>244</v>
      </c>
      <c r="C7" s="84"/>
      <c r="D7" s="84"/>
      <c r="E7" s="84"/>
      <c r="F7" s="84"/>
      <c r="G7" s="85"/>
      <c r="H7" s="33"/>
      <c r="I7" s="33"/>
      <c r="J7" s="33"/>
      <c r="K7" s="33"/>
    </row>
    <row r="8" spans="1:11" ht="22.5" customHeight="1">
      <c r="A8" s="27" t="s">
        <v>46</v>
      </c>
      <c r="B8" s="28" t="s">
        <v>140</v>
      </c>
      <c r="C8" s="28" t="s">
        <v>16</v>
      </c>
      <c r="D8" s="29">
        <v>207.7</v>
      </c>
      <c r="E8" s="30"/>
      <c r="F8" s="31">
        <f>ROUND((D8*E8),2)</f>
        <v>0</v>
      </c>
      <c r="G8" s="32">
        <f>ROUND((F8*(1.23)),2)</f>
        <v>0</v>
      </c>
      <c r="H8" s="33"/>
      <c r="I8" s="33"/>
      <c r="J8" s="33"/>
      <c r="K8" s="33"/>
    </row>
    <row r="9" spans="1:11" ht="22.5" customHeight="1">
      <c r="A9" s="42" t="s">
        <v>32</v>
      </c>
      <c r="B9" s="28" t="s">
        <v>136</v>
      </c>
      <c r="C9" s="43" t="s">
        <v>20</v>
      </c>
      <c r="D9" s="44">
        <v>6</v>
      </c>
      <c r="E9" s="45"/>
      <c r="F9" s="31">
        <f>ROUND((D9*E9),2)</f>
        <v>0</v>
      </c>
      <c r="G9" s="32">
        <f>ROUND((F9*(1.23)),2)</f>
        <v>0</v>
      </c>
      <c r="H9" s="33"/>
      <c r="I9" s="33"/>
      <c r="J9" s="33"/>
      <c r="K9" s="33"/>
    </row>
    <row r="10" spans="1:11" ht="22.5" customHeight="1">
      <c r="A10" s="42" t="s">
        <v>33</v>
      </c>
      <c r="B10" s="28" t="s">
        <v>137</v>
      </c>
      <c r="C10" s="43" t="s">
        <v>16</v>
      </c>
      <c r="D10" s="44">
        <v>40</v>
      </c>
      <c r="E10" s="45"/>
      <c r="F10" s="31">
        <f>ROUND((D10*E10),2)</f>
        <v>0</v>
      </c>
      <c r="G10" s="32">
        <f>ROUND((F10*(1.23)),2)</f>
        <v>0</v>
      </c>
      <c r="H10" s="33"/>
      <c r="I10" s="33"/>
      <c r="J10" s="33"/>
      <c r="K10" s="33"/>
    </row>
    <row r="11" spans="1:11" ht="22.5" customHeight="1">
      <c r="A11" s="42" t="s">
        <v>34</v>
      </c>
      <c r="B11" s="28" t="s">
        <v>138</v>
      </c>
      <c r="C11" s="43" t="s">
        <v>16</v>
      </c>
      <c r="D11" s="44">
        <v>8</v>
      </c>
      <c r="E11" s="45"/>
      <c r="F11" s="31">
        <f>ROUND((D11*E11),2)</f>
        <v>0</v>
      </c>
      <c r="G11" s="32">
        <f>ROUND((F11*(1.23)),2)</f>
        <v>0</v>
      </c>
      <c r="H11" s="33"/>
      <c r="I11" s="33"/>
      <c r="J11" s="33"/>
      <c r="K11" s="33"/>
    </row>
    <row r="12" spans="1:11" ht="22.5" customHeight="1" thickBot="1">
      <c r="A12" s="42" t="s">
        <v>35</v>
      </c>
      <c r="B12" s="28" t="s">
        <v>139</v>
      </c>
      <c r="C12" s="43" t="s">
        <v>20</v>
      </c>
      <c r="D12" s="36">
        <v>7</v>
      </c>
      <c r="E12" s="37"/>
      <c r="F12" s="38">
        <f t="shared" ref="F12" si="2">ROUND((D12*E12),2)</f>
        <v>0</v>
      </c>
      <c r="G12" s="39">
        <f t="shared" ref="G12" si="3">ROUND((F12*(1.23)),2)</f>
        <v>0</v>
      </c>
      <c r="H12" s="33"/>
      <c r="I12" s="33"/>
      <c r="J12" s="33"/>
      <c r="K12" s="33"/>
    </row>
    <row r="13" spans="1:11" ht="22.5" customHeight="1" thickTop="1">
      <c r="A13" s="88" t="s">
        <v>135</v>
      </c>
      <c r="B13" s="89"/>
      <c r="C13" s="89"/>
      <c r="D13" s="89"/>
      <c r="E13" s="90"/>
      <c r="F13" s="40">
        <f>SUM(F8:F12)</f>
        <v>0</v>
      </c>
      <c r="G13" s="41">
        <f>SUM(G8:G12)</f>
        <v>0</v>
      </c>
      <c r="H13" s="33"/>
      <c r="I13" s="33"/>
      <c r="J13" s="33"/>
      <c r="K13" s="33"/>
    </row>
    <row r="14" spans="1:11" ht="22.5" customHeight="1">
      <c r="A14" s="23" t="s">
        <v>36</v>
      </c>
      <c r="B14" s="83" t="s">
        <v>143</v>
      </c>
      <c r="C14" s="84"/>
      <c r="D14" s="84"/>
      <c r="E14" s="84"/>
      <c r="F14" s="84"/>
      <c r="G14" s="85"/>
      <c r="H14" s="33"/>
      <c r="I14" s="33"/>
      <c r="J14" s="33"/>
      <c r="K14" s="33"/>
    </row>
    <row r="15" spans="1:11" ht="22.5" customHeight="1">
      <c r="A15" s="27" t="s">
        <v>37</v>
      </c>
      <c r="B15" s="46" t="s">
        <v>141</v>
      </c>
      <c r="C15" s="28" t="s">
        <v>15</v>
      </c>
      <c r="D15" s="29">
        <v>2</v>
      </c>
      <c r="E15" s="30"/>
      <c r="F15" s="31">
        <f>ROUND((D15*E15),2)</f>
        <v>0</v>
      </c>
      <c r="G15" s="32">
        <f>ROUND((F15*(1.23)),2)</f>
        <v>0</v>
      </c>
      <c r="H15" s="33"/>
      <c r="I15" s="33"/>
      <c r="J15" s="33"/>
      <c r="K15" s="33"/>
    </row>
    <row r="16" spans="1:11" ht="22.5" customHeight="1">
      <c r="A16" s="42" t="s">
        <v>38</v>
      </c>
      <c r="B16" s="28" t="s">
        <v>142</v>
      </c>
      <c r="C16" s="28" t="s">
        <v>15</v>
      </c>
      <c r="D16" s="44">
        <v>4</v>
      </c>
      <c r="E16" s="45"/>
      <c r="F16" s="31">
        <f>ROUND((D16*E16),2)</f>
        <v>0</v>
      </c>
      <c r="G16" s="32">
        <f>ROUND((F16*(1.23)),2)</f>
        <v>0</v>
      </c>
      <c r="H16" s="33"/>
      <c r="I16" s="33"/>
      <c r="J16" s="33"/>
      <c r="K16" s="33"/>
    </row>
    <row r="17" spans="1:11" ht="22.5" customHeight="1">
      <c r="A17" s="42" t="s">
        <v>39</v>
      </c>
      <c r="B17" s="47" t="s">
        <v>146</v>
      </c>
      <c r="C17" s="43" t="s">
        <v>16</v>
      </c>
      <c r="D17" s="44">
        <v>115.5</v>
      </c>
      <c r="E17" s="45"/>
      <c r="F17" s="31">
        <f>ROUND((D17*E17),2)</f>
        <v>0</v>
      </c>
      <c r="G17" s="32">
        <f>ROUND((F17*(1.23)),2)</f>
        <v>0</v>
      </c>
      <c r="H17" s="33"/>
      <c r="I17" s="33"/>
      <c r="J17" s="33"/>
      <c r="K17" s="33"/>
    </row>
    <row r="18" spans="1:11" ht="22.5" customHeight="1" thickBot="1">
      <c r="A18" s="42" t="s">
        <v>40</v>
      </c>
      <c r="B18" s="28" t="s">
        <v>145</v>
      </c>
      <c r="C18" s="35" t="s">
        <v>16</v>
      </c>
      <c r="D18" s="36">
        <v>14</v>
      </c>
      <c r="E18" s="37"/>
      <c r="F18" s="38">
        <f t="shared" ref="F18" si="4">ROUND((D18*E18),2)</f>
        <v>0</v>
      </c>
      <c r="G18" s="39">
        <f t="shared" ref="G18" si="5">ROUND((F18*(1.23)),2)</f>
        <v>0</v>
      </c>
      <c r="H18" s="33"/>
      <c r="I18" s="33"/>
      <c r="J18" s="33"/>
      <c r="K18" s="33"/>
    </row>
    <row r="19" spans="1:11" ht="22.5" customHeight="1" thickTop="1">
      <c r="A19" s="88" t="s">
        <v>144</v>
      </c>
      <c r="B19" s="89"/>
      <c r="C19" s="89"/>
      <c r="D19" s="89"/>
      <c r="E19" s="90"/>
      <c r="F19" s="40">
        <f>SUM(F15:F18)</f>
        <v>0</v>
      </c>
      <c r="G19" s="41">
        <f>SUM(G15:G18)</f>
        <v>0</v>
      </c>
      <c r="H19" s="33"/>
      <c r="I19" s="33"/>
      <c r="J19" s="33"/>
      <c r="K19" s="33"/>
    </row>
    <row r="20" spans="1:11" ht="22.5" customHeight="1">
      <c r="A20" s="48" t="s">
        <v>41</v>
      </c>
      <c r="B20" s="83" t="s">
        <v>214</v>
      </c>
      <c r="C20" s="84"/>
      <c r="D20" s="84"/>
      <c r="E20" s="84"/>
      <c r="F20" s="84"/>
      <c r="G20" s="85"/>
      <c r="H20" s="33"/>
      <c r="I20" s="33"/>
      <c r="J20" s="33"/>
      <c r="K20" s="33"/>
    </row>
    <row r="21" spans="1:11" ht="22.5" customHeight="1">
      <c r="A21" s="27" t="s">
        <v>42</v>
      </c>
      <c r="B21" s="28" t="s">
        <v>17</v>
      </c>
      <c r="C21" s="28" t="s">
        <v>205</v>
      </c>
      <c r="D21" s="29">
        <f>D24+D28+D33+D37+D41</f>
        <v>2672</v>
      </c>
      <c r="E21" s="30"/>
      <c r="F21" s="31">
        <f t="shared" ref="F21:F41" si="6">ROUND((D21*E21),2)</f>
        <v>0</v>
      </c>
      <c r="G21" s="32">
        <f t="shared" ref="G21:G41" si="7">ROUND((F21*(1.23)),2)</f>
        <v>0</v>
      </c>
      <c r="H21" s="33"/>
      <c r="I21" s="33"/>
      <c r="J21" s="33"/>
      <c r="K21" s="33"/>
    </row>
    <row r="22" spans="1:11" ht="22.5" customHeight="1">
      <c r="A22" s="27" t="s">
        <v>43</v>
      </c>
      <c r="B22" s="28" t="s">
        <v>128</v>
      </c>
      <c r="C22" s="28" t="s">
        <v>206</v>
      </c>
      <c r="D22" s="29">
        <f>D24*0.47+D28*0.51+D33*0.26+D37*0.31+D41*0.15</f>
        <v>965.59999999999991</v>
      </c>
      <c r="E22" s="30"/>
      <c r="F22" s="31">
        <f t="shared" si="6"/>
        <v>0</v>
      </c>
      <c r="G22" s="32">
        <f t="shared" si="7"/>
        <v>0</v>
      </c>
      <c r="H22" s="33"/>
      <c r="I22" s="33"/>
      <c r="J22" s="33"/>
      <c r="K22" s="33"/>
    </row>
    <row r="23" spans="1:11" ht="22.5" customHeight="1">
      <c r="A23" s="27" t="s">
        <v>44</v>
      </c>
      <c r="B23" s="28" t="s">
        <v>160</v>
      </c>
      <c r="C23" s="28" t="s">
        <v>205</v>
      </c>
      <c r="D23" s="29">
        <v>1128</v>
      </c>
      <c r="E23" s="30"/>
      <c r="F23" s="31">
        <f t="shared" si="6"/>
        <v>0</v>
      </c>
      <c r="G23" s="32">
        <f t="shared" si="7"/>
        <v>0</v>
      </c>
    </row>
    <row r="24" spans="1:11" ht="22.5" customHeight="1">
      <c r="A24" s="27" t="s">
        <v>45</v>
      </c>
      <c r="B24" s="28" t="s">
        <v>161</v>
      </c>
      <c r="C24" s="28" t="s">
        <v>205</v>
      </c>
      <c r="D24" s="29">
        <v>1128</v>
      </c>
      <c r="E24" s="30"/>
      <c r="F24" s="31">
        <f t="shared" si="6"/>
        <v>0</v>
      </c>
      <c r="G24" s="32">
        <f t="shared" si="7"/>
        <v>0</v>
      </c>
    </row>
    <row r="25" spans="1:11" ht="22.5" customHeight="1">
      <c r="A25" s="27" t="s">
        <v>147</v>
      </c>
      <c r="B25" s="46" t="s">
        <v>162</v>
      </c>
      <c r="C25" s="28" t="s">
        <v>205</v>
      </c>
      <c r="D25" s="29">
        <v>1128</v>
      </c>
      <c r="E25" s="30"/>
      <c r="F25" s="31">
        <f t="shared" si="6"/>
        <v>0</v>
      </c>
      <c r="G25" s="32">
        <f t="shared" si="7"/>
        <v>0</v>
      </c>
    </row>
    <row r="26" spans="1:11" ht="22.5" customHeight="1">
      <c r="A26" s="27" t="s">
        <v>184</v>
      </c>
      <c r="B26" s="46" t="s">
        <v>163</v>
      </c>
      <c r="C26" s="28" t="s">
        <v>205</v>
      </c>
      <c r="D26" s="29">
        <v>1128</v>
      </c>
      <c r="E26" s="30"/>
      <c r="F26" s="31">
        <f t="shared" si="6"/>
        <v>0</v>
      </c>
      <c r="G26" s="32">
        <f t="shared" si="7"/>
        <v>0</v>
      </c>
    </row>
    <row r="27" spans="1:11" ht="22.5" customHeight="1">
      <c r="A27" s="27" t="s">
        <v>185</v>
      </c>
      <c r="B27" s="28" t="s">
        <v>208</v>
      </c>
      <c r="C27" s="28" t="s">
        <v>16</v>
      </c>
      <c r="D27" s="29">
        <v>300</v>
      </c>
      <c r="E27" s="30"/>
      <c r="F27" s="31">
        <f t="shared" si="6"/>
        <v>0</v>
      </c>
      <c r="G27" s="32">
        <f t="shared" si="7"/>
        <v>0</v>
      </c>
    </row>
    <row r="28" spans="1:11" ht="22.5" customHeight="1">
      <c r="A28" s="27" t="s">
        <v>192</v>
      </c>
      <c r="B28" s="46" t="s">
        <v>164</v>
      </c>
      <c r="C28" s="28" t="s">
        <v>205</v>
      </c>
      <c r="D28" s="29">
        <v>438</v>
      </c>
      <c r="E28" s="30"/>
      <c r="F28" s="31">
        <f t="shared" si="6"/>
        <v>0</v>
      </c>
      <c r="G28" s="32">
        <f t="shared" si="7"/>
        <v>0</v>
      </c>
    </row>
    <row r="29" spans="1:11" ht="22.5" customHeight="1">
      <c r="A29" s="27" t="s">
        <v>193</v>
      </c>
      <c r="B29" s="46" t="s">
        <v>165</v>
      </c>
      <c r="C29" s="28" t="s">
        <v>205</v>
      </c>
      <c r="D29" s="29">
        <v>438</v>
      </c>
      <c r="E29" s="30"/>
      <c r="F29" s="31">
        <f t="shared" si="6"/>
        <v>0</v>
      </c>
      <c r="G29" s="32">
        <f t="shared" si="7"/>
        <v>0</v>
      </c>
    </row>
    <row r="30" spans="1:11" ht="22.5" customHeight="1">
      <c r="A30" s="27" t="s">
        <v>194</v>
      </c>
      <c r="B30" s="46" t="s">
        <v>166</v>
      </c>
      <c r="C30" s="28" t="s">
        <v>205</v>
      </c>
      <c r="D30" s="29">
        <v>438</v>
      </c>
      <c r="E30" s="30"/>
      <c r="F30" s="31">
        <f t="shared" si="6"/>
        <v>0</v>
      </c>
      <c r="G30" s="32">
        <f t="shared" si="7"/>
        <v>0</v>
      </c>
    </row>
    <row r="31" spans="1:11" ht="22.5" customHeight="1">
      <c r="A31" s="27" t="s">
        <v>195</v>
      </c>
      <c r="B31" s="46" t="s">
        <v>167</v>
      </c>
      <c r="C31" s="28" t="s">
        <v>205</v>
      </c>
      <c r="D31" s="29">
        <v>438</v>
      </c>
      <c r="E31" s="30"/>
      <c r="F31" s="31">
        <f t="shared" si="6"/>
        <v>0</v>
      </c>
      <c r="G31" s="32">
        <f t="shared" si="7"/>
        <v>0</v>
      </c>
    </row>
    <row r="32" spans="1:11" ht="22.5" customHeight="1">
      <c r="A32" s="27" t="s">
        <v>196</v>
      </c>
      <c r="B32" s="28" t="s">
        <v>209</v>
      </c>
      <c r="C32" s="28" t="s">
        <v>16</v>
      </c>
      <c r="D32" s="29">
        <v>150</v>
      </c>
      <c r="E32" s="30"/>
      <c r="F32" s="31">
        <f t="shared" ref="F32" si="8">ROUND((D32*E32),2)</f>
        <v>0</v>
      </c>
      <c r="G32" s="32">
        <f t="shared" ref="G32" si="9">ROUND((F32*(1.23)),2)</f>
        <v>0</v>
      </c>
    </row>
    <row r="33" spans="1:11" ht="22.5" customHeight="1">
      <c r="A33" s="27" t="s">
        <v>197</v>
      </c>
      <c r="B33" s="46" t="s">
        <v>168</v>
      </c>
      <c r="C33" s="28" t="s">
        <v>205</v>
      </c>
      <c r="D33" s="29">
        <v>376</v>
      </c>
      <c r="E33" s="30"/>
      <c r="F33" s="31">
        <f t="shared" si="6"/>
        <v>0</v>
      </c>
      <c r="G33" s="32">
        <f t="shared" si="7"/>
        <v>0</v>
      </c>
    </row>
    <row r="34" spans="1:11" ht="22.5" customHeight="1">
      <c r="A34" s="27" t="s">
        <v>198</v>
      </c>
      <c r="B34" s="46" t="s">
        <v>169</v>
      </c>
      <c r="C34" s="28" t="s">
        <v>205</v>
      </c>
      <c r="D34" s="29">
        <v>376</v>
      </c>
      <c r="E34" s="30"/>
      <c r="F34" s="31">
        <f t="shared" si="6"/>
        <v>0</v>
      </c>
      <c r="G34" s="32">
        <f t="shared" si="7"/>
        <v>0</v>
      </c>
    </row>
    <row r="35" spans="1:11" ht="22.5" customHeight="1">
      <c r="A35" s="27" t="s">
        <v>199</v>
      </c>
      <c r="B35" s="46" t="s">
        <v>172</v>
      </c>
      <c r="C35" s="28" t="s">
        <v>205</v>
      </c>
      <c r="D35" s="29">
        <v>376</v>
      </c>
      <c r="E35" s="30"/>
      <c r="F35" s="31">
        <f t="shared" si="6"/>
        <v>0</v>
      </c>
      <c r="G35" s="32">
        <f t="shared" si="7"/>
        <v>0</v>
      </c>
    </row>
    <row r="36" spans="1:11" ht="22.5" customHeight="1">
      <c r="A36" s="27" t="s">
        <v>200</v>
      </c>
      <c r="B36" s="28" t="s">
        <v>207</v>
      </c>
      <c r="C36" s="28" t="s">
        <v>16</v>
      </c>
      <c r="D36" s="29">
        <v>188</v>
      </c>
      <c r="E36" s="30"/>
      <c r="F36" s="31">
        <f t="shared" ref="F36" si="10">ROUND((D36*E36),2)</f>
        <v>0</v>
      </c>
      <c r="G36" s="32">
        <f t="shared" ref="G36" si="11">ROUND((F36*(1.23)),2)</f>
        <v>0</v>
      </c>
    </row>
    <row r="37" spans="1:11" ht="22.5" customHeight="1">
      <c r="A37" s="27" t="s">
        <v>201</v>
      </c>
      <c r="B37" s="46" t="s">
        <v>129</v>
      </c>
      <c r="C37" s="28" t="s">
        <v>205</v>
      </c>
      <c r="D37" s="29">
        <v>30</v>
      </c>
      <c r="E37" s="30"/>
      <c r="F37" s="31">
        <f t="shared" si="6"/>
        <v>0</v>
      </c>
      <c r="G37" s="32">
        <f t="shared" si="7"/>
        <v>0</v>
      </c>
    </row>
    <row r="38" spans="1:11" ht="22.5" customHeight="1">
      <c r="A38" s="27" t="s">
        <v>202</v>
      </c>
      <c r="B38" s="46" t="s">
        <v>170</v>
      </c>
      <c r="C38" s="28" t="s">
        <v>205</v>
      </c>
      <c r="D38" s="29">
        <v>30</v>
      </c>
      <c r="E38" s="30"/>
      <c r="F38" s="31">
        <f t="shared" si="6"/>
        <v>0</v>
      </c>
      <c r="G38" s="32">
        <f t="shared" si="7"/>
        <v>0</v>
      </c>
    </row>
    <row r="39" spans="1:11" ht="22.5" customHeight="1">
      <c r="A39" s="27" t="s">
        <v>203</v>
      </c>
      <c r="B39" s="28" t="s">
        <v>171</v>
      </c>
      <c r="C39" s="28" t="s">
        <v>205</v>
      </c>
      <c r="D39" s="29">
        <v>30</v>
      </c>
      <c r="E39" s="30"/>
      <c r="F39" s="31">
        <f t="shared" si="6"/>
        <v>0</v>
      </c>
      <c r="G39" s="32">
        <f t="shared" si="7"/>
        <v>0</v>
      </c>
    </row>
    <row r="40" spans="1:11" ht="22.5" customHeight="1">
      <c r="A40" s="27" t="s">
        <v>204</v>
      </c>
      <c r="B40" s="28" t="s">
        <v>211</v>
      </c>
      <c r="C40" s="28" t="s">
        <v>16</v>
      </c>
      <c r="D40" s="29">
        <v>48</v>
      </c>
      <c r="E40" s="45"/>
      <c r="F40" s="31">
        <f t="shared" ref="F40" si="12">ROUND((D40*E40),2)</f>
        <v>0</v>
      </c>
      <c r="G40" s="32">
        <f t="shared" ref="G40" si="13">ROUND((F40*(1.23)),2)</f>
        <v>0</v>
      </c>
    </row>
    <row r="41" spans="1:11" ht="22.5" customHeight="1" thickBot="1">
      <c r="A41" s="27" t="s">
        <v>212</v>
      </c>
      <c r="B41" s="35" t="s">
        <v>130</v>
      </c>
      <c r="C41" s="35" t="s">
        <v>205</v>
      </c>
      <c r="D41" s="36">
        <v>700</v>
      </c>
      <c r="E41" s="37"/>
      <c r="F41" s="38">
        <f t="shared" si="6"/>
        <v>0</v>
      </c>
      <c r="G41" s="39">
        <f t="shared" si="7"/>
        <v>0</v>
      </c>
    </row>
    <row r="42" spans="1:11" ht="22.5" customHeight="1" thickTop="1">
      <c r="A42" s="88" t="s">
        <v>173</v>
      </c>
      <c r="B42" s="89"/>
      <c r="C42" s="89"/>
      <c r="D42" s="89"/>
      <c r="E42" s="90"/>
      <c r="F42" s="40">
        <f>SUM(F21:F41)</f>
        <v>0</v>
      </c>
      <c r="G42" s="41">
        <f>SUM(G21:G41)</f>
        <v>0</v>
      </c>
    </row>
    <row r="43" spans="1:11" ht="22.5" customHeight="1">
      <c r="A43" s="48" t="s">
        <v>148</v>
      </c>
      <c r="B43" s="91" t="s">
        <v>18</v>
      </c>
      <c r="C43" s="91"/>
      <c r="D43" s="91"/>
      <c r="E43" s="91"/>
      <c r="F43" s="91"/>
      <c r="G43" s="92"/>
      <c r="H43" s="33"/>
      <c r="I43" s="33"/>
      <c r="J43" s="33"/>
      <c r="K43" s="33"/>
    </row>
    <row r="44" spans="1:11" ht="22.5" customHeight="1">
      <c r="A44" s="27" t="s">
        <v>149</v>
      </c>
      <c r="B44" s="28" t="s">
        <v>131</v>
      </c>
      <c r="C44" s="28" t="s">
        <v>15</v>
      </c>
      <c r="D44" s="29">
        <v>1</v>
      </c>
      <c r="E44" s="30"/>
      <c r="F44" s="31">
        <f>ROUND((D44*E44),2)</f>
        <v>0</v>
      </c>
      <c r="G44" s="32">
        <f>ROUND((F44*(1.23)),2)</f>
        <v>0</v>
      </c>
      <c r="H44" s="33"/>
      <c r="I44" s="33"/>
      <c r="J44" s="33"/>
      <c r="K44" s="33"/>
    </row>
    <row r="45" spans="1:11" ht="22.5" customHeight="1">
      <c r="A45" s="27" t="s">
        <v>150</v>
      </c>
      <c r="B45" s="28" t="s">
        <v>155</v>
      </c>
      <c r="C45" s="28" t="s">
        <v>15</v>
      </c>
      <c r="D45" s="29">
        <v>1</v>
      </c>
      <c r="E45" s="30"/>
      <c r="F45" s="31">
        <f>ROUND((D45*E45),2)</f>
        <v>0</v>
      </c>
      <c r="G45" s="32">
        <f>ROUND((F45*(1.23)),2)</f>
        <v>0</v>
      </c>
      <c r="H45" s="33"/>
      <c r="I45" s="33"/>
      <c r="J45" s="33"/>
      <c r="K45" s="33"/>
    </row>
    <row r="46" spans="1:11" ht="22.5" customHeight="1">
      <c r="A46" s="27" t="s">
        <v>151</v>
      </c>
      <c r="B46" s="28" t="s">
        <v>154</v>
      </c>
      <c r="C46" s="28" t="s">
        <v>15</v>
      </c>
      <c r="D46" s="29">
        <v>1</v>
      </c>
      <c r="E46" s="30"/>
      <c r="F46" s="31">
        <f>ROUND((D46*E46),2)</f>
        <v>0</v>
      </c>
      <c r="G46" s="32">
        <f>ROUND((F46*(1.23)),2)</f>
        <v>0</v>
      </c>
      <c r="H46" s="33"/>
      <c r="I46" s="33"/>
      <c r="J46" s="33"/>
      <c r="K46" s="33"/>
    </row>
    <row r="47" spans="1:11" ht="22.5" customHeight="1">
      <c r="A47" s="27" t="s">
        <v>152</v>
      </c>
      <c r="B47" s="28" t="s">
        <v>23</v>
      </c>
      <c r="C47" s="28" t="s">
        <v>15</v>
      </c>
      <c r="D47" s="29">
        <v>1</v>
      </c>
      <c r="E47" s="30"/>
      <c r="F47" s="31">
        <f>ROUND((D47*E47),2)</f>
        <v>0</v>
      </c>
      <c r="G47" s="32">
        <f>ROUND((F47*(1.23)),2)</f>
        <v>0</v>
      </c>
      <c r="H47" s="33"/>
      <c r="I47" s="33"/>
      <c r="J47" s="33"/>
      <c r="K47" s="33"/>
    </row>
    <row r="48" spans="1:11" ht="22.5" customHeight="1" thickBot="1">
      <c r="A48" s="27" t="s">
        <v>153</v>
      </c>
      <c r="B48" s="35" t="s">
        <v>19</v>
      </c>
      <c r="C48" s="35" t="s">
        <v>20</v>
      </c>
      <c r="D48" s="36">
        <v>4</v>
      </c>
      <c r="E48" s="37"/>
      <c r="F48" s="38">
        <f>ROUND((D48*E48),2)</f>
        <v>0</v>
      </c>
      <c r="G48" s="39">
        <f>ROUND((F48*(1.23)),2)</f>
        <v>0</v>
      </c>
      <c r="H48" s="33"/>
      <c r="I48" s="33"/>
      <c r="J48" s="33"/>
      <c r="K48" s="33"/>
    </row>
    <row r="49" spans="1:11" ht="22.5" customHeight="1" thickTop="1" thickBot="1">
      <c r="A49" s="93" t="s">
        <v>21</v>
      </c>
      <c r="B49" s="94"/>
      <c r="C49" s="94"/>
      <c r="D49" s="94"/>
      <c r="E49" s="95"/>
      <c r="F49" s="49">
        <f>SUM(F44:F48)</f>
        <v>0</v>
      </c>
      <c r="G49" s="50">
        <f>SUM(G44:G48)</f>
        <v>0</v>
      </c>
      <c r="H49" s="33"/>
      <c r="I49" s="33"/>
      <c r="J49" s="33"/>
      <c r="K49" s="33"/>
    </row>
    <row r="50" spans="1:11" ht="22.5" customHeight="1" thickBot="1">
      <c r="A50" s="77" t="s">
        <v>22</v>
      </c>
      <c r="B50" s="78"/>
      <c r="C50" s="78"/>
      <c r="D50" s="78"/>
      <c r="E50" s="79"/>
      <c r="F50" s="51">
        <f>SUM(F6,F42,F49,F13,F19)</f>
        <v>0</v>
      </c>
      <c r="G50" s="52">
        <f>SUM(G6,G42,G49,G19,G13)</f>
        <v>0</v>
      </c>
    </row>
    <row r="51" spans="1:11">
      <c r="E51" s="33"/>
    </row>
  </sheetData>
  <protectedRanges>
    <protectedRange sqref="E3:E49" name="Zakres1"/>
  </protectedRanges>
  <dataConsolidate/>
  <mergeCells count="12">
    <mergeCell ref="A50:E50"/>
    <mergeCell ref="A1:G1"/>
    <mergeCell ref="B3:G3"/>
    <mergeCell ref="A6:E6"/>
    <mergeCell ref="B7:G7"/>
    <mergeCell ref="A13:E13"/>
    <mergeCell ref="B14:G14"/>
    <mergeCell ref="A19:E19"/>
    <mergeCell ref="B43:G43"/>
    <mergeCell ref="A49:E49"/>
    <mergeCell ref="B20:G20"/>
    <mergeCell ref="A42:E42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C536-FE07-442E-AC03-88F96EA42A0A}">
  <sheetPr>
    <pageSetUpPr fitToPage="1"/>
  </sheetPr>
  <dimension ref="A1:M48"/>
  <sheetViews>
    <sheetView view="pageBreakPreview" topLeftCell="A10" zoomScaleNormal="100" zoomScaleSheetLayoutView="100" workbookViewId="0">
      <selection activeCell="F28" sqref="F28"/>
    </sheetView>
  </sheetViews>
  <sheetFormatPr defaultColWidth="9.140625" defaultRowHeight="15"/>
  <cols>
    <col min="1" max="1" width="5.5703125" style="53" customWidth="1"/>
    <col min="2" max="2" width="109" style="26" customWidth="1"/>
    <col min="3" max="3" width="6" style="26" customWidth="1"/>
    <col min="4" max="4" width="9.140625" style="54"/>
    <col min="5" max="5" width="15.5703125" style="26" customWidth="1"/>
    <col min="6" max="7" width="17" style="55" customWidth="1"/>
    <col min="8" max="9" width="12.7109375" style="26" customWidth="1"/>
    <col min="10" max="16384" width="9.140625" style="26"/>
  </cols>
  <sheetData>
    <row r="1" spans="1:11" s="16" customFormat="1" ht="55.5" customHeight="1">
      <c r="A1" s="96" t="s">
        <v>190</v>
      </c>
      <c r="B1" s="97"/>
      <c r="C1" s="97"/>
      <c r="D1" s="97"/>
      <c r="E1" s="97"/>
      <c r="F1" s="97"/>
      <c r="G1" s="98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24</v>
      </c>
      <c r="B3" s="83" t="s">
        <v>27</v>
      </c>
      <c r="C3" s="84"/>
      <c r="D3" s="84"/>
      <c r="E3" s="84"/>
      <c r="F3" s="84"/>
      <c r="G3" s="85"/>
      <c r="H3" s="24"/>
      <c r="I3" s="25"/>
      <c r="J3" s="25"/>
    </row>
    <row r="4" spans="1:11" ht="22.5" customHeight="1">
      <c r="A4" s="27" t="s">
        <v>25</v>
      </c>
      <c r="B4" s="28" t="s">
        <v>28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>
      <c r="A5" s="42" t="s">
        <v>26</v>
      </c>
      <c r="B5" s="43" t="s">
        <v>158</v>
      </c>
      <c r="C5" s="43" t="s">
        <v>15</v>
      </c>
      <c r="D5" s="44">
        <v>1</v>
      </c>
      <c r="E5" s="45"/>
      <c r="F5" s="31">
        <f>ROUND((D5*E5),2)</f>
        <v>0</v>
      </c>
      <c r="G5" s="32">
        <f>ROUND((F5*(1.23)),2)</f>
        <v>0</v>
      </c>
      <c r="H5" s="33"/>
      <c r="I5" s="33"/>
      <c r="J5" s="33"/>
      <c r="K5" s="33"/>
    </row>
    <row r="6" spans="1:11" ht="22.5" customHeight="1">
      <c r="A6" s="42" t="s">
        <v>156</v>
      </c>
      <c r="B6" s="43" t="s">
        <v>159</v>
      </c>
      <c r="C6" s="43" t="s">
        <v>20</v>
      </c>
      <c r="D6" s="44">
        <v>15</v>
      </c>
      <c r="E6" s="45"/>
      <c r="F6" s="31">
        <f>ROUND((D6*E6),2)</f>
        <v>0</v>
      </c>
      <c r="G6" s="32">
        <f>ROUND((F6*(1.23)),2)</f>
        <v>0</v>
      </c>
      <c r="H6" s="33"/>
      <c r="I6" s="33"/>
      <c r="J6" s="33"/>
      <c r="K6" s="33"/>
    </row>
    <row r="7" spans="1:11" ht="22.5" customHeight="1" thickBot="1">
      <c r="A7" s="34" t="s">
        <v>157</v>
      </c>
      <c r="B7" s="35" t="s">
        <v>29</v>
      </c>
      <c r="C7" s="35" t="s">
        <v>15</v>
      </c>
      <c r="D7" s="36">
        <v>1</v>
      </c>
      <c r="E7" s="37"/>
      <c r="F7" s="38">
        <f t="shared" ref="F7" si="0">ROUND((D7*E7),2)</f>
        <v>0</v>
      </c>
      <c r="G7" s="39">
        <f t="shared" ref="G7" si="1">ROUND((F7*(1.23)),2)</f>
        <v>0</v>
      </c>
      <c r="H7" s="33"/>
      <c r="I7" s="33"/>
      <c r="J7" s="33"/>
      <c r="K7" s="33"/>
    </row>
    <row r="8" spans="1:11" ht="22.5" customHeight="1" thickTop="1">
      <c r="A8" s="86" t="s">
        <v>30</v>
      </c>
      <c r="B8" s="87"/>
      <c r="C8" s="87"/>
      <c r="D8" s="87"/>
      <c r="E8" s="87"/>
      <c r="F8" s="40">
        <f>SUM(F4:F7)</f>
        <v>0</v>
      </c>
      <c r="G8" s="41">
        <f>SUM(G4:G7)</f>
        <v>0</v>
      </c>
      <c r="H8" s="33"/>
      <c r="I8" s="33"/>
      <c r="J8" s="33"/>
      <c r="K8" s="33"/>
    </row>
    <row r="9" spans="1:11" ht="22.5" customHeight="1">
      <c r="A9" s="23" t="s">
        <v>31</v>
      </c>
      <c r="B9" s="83" t="s">
        <v>244</v>
      </c>
      <c r="C9" s="84"/>
      <c r="D9" s="84"/>
      <c r="E9" s="84"/>
      <c r="F9" s="84"/>
      <c r="G9" s="85"/>
      <c r="H9" s="33"/>
      <c r="I9" s="33"/>
      <c r="J9" s="33"/>
      <c r="K9" s="33"/>
    </row>
    <row r="10" spans="1:11" ht="22.5" customHeight="1">
      <c r="A10" s="27" t="s">
        <v>46</v>
      </c>
      <c r="B10" s="28" t="s">
        <v>140</v>
      </c>
      <c r="C10" s="28" t="s">
        <v>16</v>
      </c>
      <c r="D10" s="29">
        <v>238.8</v>
      </c>
      <c r="E10" s="30"/>
      <c r="F10" s="31">
        <f>ROUND((D10*E10),2)</f>
        <v>0</v>
      </c>
      <c r="G10" s="32">
        <f>ROUND((F10*(1.23)),2)</f>
        <v>0</v>
      </c>
      <c r="H10" s="33"/>
      <c r="I10" s="33"/>
      <c r="J10" s="33"/>
      <c r="K10" s="33"/>
    </row>
    <row r="11" spans="1:11" ht="22.5" customHeight="1">
      <c r="A11" s="42" t="s">
        <v>32</v>
      </c>
      <c r="B11" s="28" t="s">
        <v>136</v>
      </c>
      <c r="C11" s="43" t="s">
        <v>20</v>
      </c>
      <c r="D11" s="44">
        <v>8</v>
      </c>
      <c r="E11" s="45"/>
      <c r="F11" s="31">
        <f>ROUND((D11*E11),2)</f>
        <v>0</v>
      </c>
      <c r="G11" s="32">
        <f>ROUND((F11*(1.23)),2)</f>
        <v>0</v>
      </c>
      <c r="H11" s="33"/>
      <c r="I11" s="33"/>
      <c r="J11" s="33"/>
      <c r="K11" s="33"/>
    </row>
    <row r="12" spans="1:11" ht="22.5" customHeight="1">
      <c r="A12" s="42" t="s">
        <v>33</v>
      </c>
      <c r="B12" s="28" t="s">
        <v>137</v>
      </c>
      <c r="C12" s="43" t="s">
        <v>16</v>
      </c>
      <c r="D12" s="44">
        <v>44</v>
      </c>
      <c r="E12" s="45"/>
      <c r="F12" s="31">
        <f>ROUND((D12*E12),2)</f>
        <v>0</v>
      </c>
      <c r="G12" s="32">
        <f>ROUND((F12*(1.23)),2)</f>
        <v>0</v>
      </c>
      <c r="H12" s="33"/>
      <c r="I12" s="33"/>
      <c r="J12" s="33"/>
      <c r="K12" s="33"/>
    </row>
    <row r="13" spans="1:11" ht="22.5" customHeight="1">
      <c r="A13" s="42" t="s">
        <v>34</v>
      </c>
      <c r="B13" s="28" t="s">
        <v>138</v>
      </c>
      <c r="C13" s="43" t="s">
        <v>16</v>
      </c>
      <c r="D13" s="44">
        <v>8</v>
      </c>
      <c r="E13" s="45"/>
      <c r="F13" s="31">
        <f>ROUND((D13*E13),2)</f>
        <v>0</v>
      </c>
      <c r="G13" s="32">
        <f>ROUND((F13*(1.23)),2)</f>
        <v>0</v>
      </c>
      <c r="H13" s="33"/>
      <c r="I13" s="33"/>
      <c r="J13" s="33"/>
      <c r="K13" s="33"/>
    </row>
    <row r="14" spans="1:11" ht="22.5" customHeight="1" thickBot="1">
      <c r="A14" s="42" t="s">
        <v>35</v>
      </c>
      <c r="B14" s="28" t="s">
        <v>139</v>
      </c>
      <c r="C14" s="43" t="s">
        <v>20</v>
      </c>
      <c r="D14" s="36">
        <v>7</v>
      </c>
      <c r="E14" s="37"/>
      <c r="F14" s="38">
        <f t="shared" ref="F14" si="2">ROUND((D14*E14),2)</f>
        <v>0</v>
      </c>
      <c r="G14" s="39">
        <f t="shared" ref="G14" si="3">ROUND((F14*(1.23)),2)</f>
        <v>0</v>
      </c>
      <c r="H14" s="33"/>
      <c r="I14" s="33"/>
      <c r="J14" s="33"/>
      <c r="K14" s="33"/>
    </row>
    <row r="15" spans="1:11" ht="22.5" customHeight="1" thickTop="1">
      <c r="A15" s="88" t="s">
        <v>135</v>
      </c>
      <c r="B15" s="89"/>
      <c r="C15" s="89"/>
      <c r="D15" s="89"/>
      <c r="E15" s="90"/>
      <c r="F15" s="40">
        <f>SUM(F10:F14)</f>
        <v>0</v>
      </c>
      <c r="G15" s="41">
        <f>SUM(G10:G14)</f>
        <v>0</v>
      </c>
      <c r="H15" s="33"/>
      <c r="I15" s="33"/>
      <c r="J15" s="33"/>
      <c r="K15" s="33"/>
    </row>
    <row r="16" spans="1:11" ht="22.5" customHeight="1">
      <c r="A16" s="23" t="s">
        <v>36</v>
      </c>
      <c r="B16" s="83" t="s">
        <v>143</v>
      </c>
      <c r="C16" s="84"/>
      <c r="D16" s="84"/>
      <c r="E16" s="84"/>
      <c r="F16" s="84"/>
      <c r="G16" s="85"/>
      <c r="H16" s="33"/>
      <c r="I16" s="33"/>
      <c r="J16" s="33"/>
      <c r="K16" s="33"/>
    </row>
    <row r="17" spans="1:13" ht="22.5" customHeight="1">
      <c r="A17" s="27" t="s">
        <v>37</v>
      </c>
      <c r="B17" s="46" t="s">
        <v>141</v>
      </c>
      <c r="C17" s="28" t="s">
        <v>15</v>
      </c>
      <c r="D17" s="29">
        <v>5</v>
      </c>
      <c r="E17" s="30"/>
      <c r="F17" s="31">
        <f>ROUND((D17*E17),2)</f>
        <v>0</v>
      </c>
      <c r="G17" s="32">
        <f>ROUND((F17*(1.23)),2)</f>
        <v>0</v>
      </c>
      <c r="H17" s="33"/>
      <c r="I17" s="33"/>
      <c r="J17" s="33"/>
      <c r="K17" s="33"/>
    </row>
    <row r="18" spans="1:13" ht="22.5" customHeight="1">
      <c r="A18" s="42" t="s">
        <v>38</v>
      </c>
      <c r="B18" s="28" t="s">
        <v>142</v>
      </c>
      <c r="C18" s="28" t="s">
        <v>15</v>
      </c>
      <c r="D18" s="44">
        <v>8</v>
      </c>
      <c r="E18" s="45"/>
      <c r="F18" s="31">
        <f>ROUND((D18*E18),2)</f>
        <v>0</v>
      </c>
      <c r="G18" s="32">
        <f>ROUND((F18*(1.23)),2)</f>
        <v>0</v>
      </c>
      <c r="H18" s="33"/>
      <c r="I18" s="33"/>
      <c r="J18" s="33"/>
      <c r="K18" s="33"/>
    </row>
    <row r="19" spans="1:13" ht="22.5" customHeight="1">
      <c r="A19" s="42" t="s">
        <v>39</v>
      </c>
      <c r="B19" s="47" t="s">
        <v>146</v>
      </c>
      <c r="C19" s="43" t="s">
        <v>16</v>
      </c>
      <c r="D19" s="44">
        <v>225.5</v>
      </c>
      <c r="E19" s="45"/>
      <c r="F19" s="31">
        <f>ROUND((D19*E19),2)</f>
        <v>0</v>
      </c>
      <c r="G19" s="32">
        <f>ROUND((F19*(1.23)),2)</f>
        <v>0</v>
      </c>
      <c r="H19" s="33"/>
      <c r="I19" s="33"/>
      <c r="J19" s="33"/>
      <c r="K19" s="33"/>
    </row>
    <row r="20" spans="1:13" ht="22.5" customHeight="1" thickBot="1">
      <c r="A20" s="42" t="s">
        <v>40</v>
      </c>
      <c r="B20" s="28" t="s">
        <v>145</v>
      </c>
      <c r="C20" s="35" t="s">
        <v>16</v>
      </c>
      <c r="D20" s="36">
        <v>38</v>
      </c>
      <c r="E20" s="37"/>
      <c r="F20" s="38">
        <f t="shared" ref="F20" si="4">ROUND((D20*E20),2)</f>
        <v>0</v>
      </c>
      <c r="G20" s="39">
        <f t="shared" ref="G20" si="5">ROUND((F20*(1.23)),2)</f>
        <v>0</v>
      </c>
      <c r="H20" s="33"/>
      <c r="I20" s="33"/>
      <c r="J20" s="33"/>
      <c r="K20" s="33"/>
    </row>
    <row r="21" spans="1:13" ht="22.5" customHeight="1" thickTop="1">
      <c r="A21" s="88" t="s">
        <v>144</v>
      </c>
      <c r="B21" s="89"/>
      <c r="C21" s="89"/>
      <c r="D21" s="89"/>
      <c r="E21" s="90"/>
      <c r="F21" s="40">
        <f>SUM(F17:F20)</f>
        <v>0</v>
      </c>
      <c r="G21" s="41">
        <f>SUM(G17:G20)</f>
        <v>0</v>
      </c>
      <c r="H21" s="33"/>
      <c r="I21" s="33"/>
      <c r="J21" s="33"/>
      <c r="K21" s="33"/>
    </row>
    <row r="22" spans="1:13" ht="22.5" customHeight="1">
      <c r="A22" s="48" t="s">
        <v>41</v>
      </c>
      <c r="B22" s="83" t="s">
        <v>214</v>
      </c>
      <c r="C22" s="84"/>
      <c r="D22" s="84"/>
      <c r="E22" s="84"/>
      <c r="F22" s="84"/>
      <c r="G22" s="85"/>
      <c r="H22" s="33"/>
      <c r="I22" s="33"/>
      <c r="J22" s="33"/>
      <c r="K22" s="33"/>
    </row>
    <row r="23" spans="1:13" ht="22.5" customHeight="1">
      <c r="A23" s="27" t="s">
        <v>42</v>
      </c>
      <c r="B23" s="28" t="s">
        <v>17</v>
      </c>
      <c r="C23" s="28" t="s">
        <v>205</v>
      </c>
      <c r="D23" s="29">
        <f>D26+D31+D35</f>
        <v>3400</v>
      </c>
      <c r="E23" s="30"/>
      <c r="F23" s="31">
        <f t="shared" ref="F23:F35" si="6">ROUND((D23*E23),2)</f>
        <v>0</v>
      </c>
      <c r="G23" s="32">
        <f t="shared" ref="G23:G35" si="7">ROUND((F23*(1.23)),2)</f>
        <v>0</v>
      </c>
      <c r="H23" s="33"/>
      <c r="I23" s="33"/>
      <c r="J23" s="33"/>
      <c r="K23" s="33"/>
    </row>
    <row r="24" spans="1:13" ht="22.5" customHeight="1">
      <c r="A24" s="27" t="s">
        <v>43</v>
      </c>
      <c r="B24" s="28" t="s">
        <v>128</v>
      </c>
      <c r="C24" s="28" t="s">
        <v>206</v>
      </c>
      <c r="D24" s="29">
        <f>D26*0.53+D31*0.31+D35*0.15</f>
        <v>1402.2</v>
      </c>
      <c r="E24" s="30"/>
      <c r="F24" s="31">
        <f t="shared" si="6"/>
        <v>0</v>
      </c>
      <c r="G24" s="32">
        <f t="shared" si="7"/>
        <v>0</v>
      </c>
      <c r="H24" s="33"/>
      <c r="I24" s="33"/>
      <c r="J24" s="33"/>
      <c r="K24" s="33"/>
    </row>
    <row r="25" spans="1:13" ht="22.5" customHeight="1">
      <c r="A25" s="27" t="s">
        <v>44</v>
      </c>
      <c r="B25" s="28" t="s">
        <v>174</v>
      </c>
      <c r="C25" s="28" t="s">
        <v>205</v>
      </c>
      <c r="D25" s="29">
        <f>2310</f>
        <v>2310</v>
      </c>
      <c r="E25" s="30"/>
      <c r="F25" s="31">
        <f t="shared" si="6"/>
        <v>0</v>
      </c>
      <c r="G25" s="32">
        <f t="shared" si="7"/>
        <v>0</v>
      </c>
      <c r="I25" s="56"/>
      <c r="J25" s="56"/>
      <c r="K25" s="56"/>
      <c r="L25" s="56"/>
      <c r="M25" s="56"/>
    </row>
    <row r="26" spans="1:13" ht="22.5" customHeight="1">
      <c r="A26" s="27" t="s">
        <v>45</v>
      </c>
      <c r="B26" s="28" t="s">
        <v>175</v>
      </c>
      <c r="C26" s="28" t="s">
        <v>205</v>
      </c>
      <c r="D26" s="29">
        <f>2310</f>
        <v>2310</v>
      </c>
      <c r="E26" s="30"/>
      <c r="F26" s="31">
        <f t="shared" si="6"/>
        <v>0</v>
      </c>
      <c r="G26" s="32">
        <f t="shared" si="7"/>
        <v>0</v>
      </c>
      <c r="I26" s="56"/>
      <c r="J26" s="56"/>
      <c r="K26" s="56"/>
      <c r="L26" s="57"/>
      <c r="M26" s="56"/>
    </row>
    <row r="27" spans="1:13" ht="22.5" customHeight="1">
      <c r="A27" s="27" t="s">
        <v>147</v>
      </c>
      <c r="B27" s="28" t="s">
        <v>176</v>
      </c>
      <c r="C27" s="28" t="s">
        <v>205</v>
      </c>
      <c r="D27" s="29">
        <f>2310</f>
        <v>2310</v>
      </c>
      <c r="E27" s="30"/>
      <c r="F27" s="31">
        <f t="shared" si="6"/>
        <v>0</v>
      </c>
      <c r="G27" s="32">
        <f t="shared" si="7"/>
        <v>0</v>
      </c>
      <c r="I27" s="56"/>
      <c r="J27" s="56"/>
      <c r="K27" s="56"/>
      <c r="L27" s="56"/>
      <c r="M27" s="56"/>
    </row>
    <row r="28" spans="1:13" ht="22.5" customHeight="1">
      <c r="A28" s="27" t="s">
        <v>184</v>
      </c>
      <c r="B28" s="46" t="s">
        <v>177</v>
      </c>
      <c r="C28" s="28" t="s">
        <v>205</v>
      </c>
      <c r="D28" s="29">
        <f>2310</f>
        <v>2310</v>
      </c>
      <c r="E28" s="30"/>
      <c r="F28" s="31">
        <f t="shared" si="6"/>
        <v>0</v>
      </c>
      <c r="G28" s="32">
        <f t="shared" si="7"/>
        <v>0</v>
      </c>
    </row>
    <row r="29" spans="1:13" ht="22.5" customHeight="1">
      <c r="A29" s="27" t="s">
        <v>185</v>
      </c>
      <c r="B29" s="46" t="s">
        <v>178</v>
      </c>
      <c r="C29" s="28" t="s">
        <v>205</v>
      </c>
      <c r="D29" s="29">
        <f>2310</f>
        <v>2310</v>
      </c>
      <c r="E29" s="30"/>
      <c r="F29" s="31">
        <f t="shared" si="6"/>
        <v>0</v>
      </c>
      <c r="G29" s="32">
        <f t="shared" si="7"/>
        <v>0</v>
      </c>
    </row>
    <row r="30" spans="1:13" ht="22.5" customHeight="1">
      <c r="A30" s="27" t="s">
        <v>192</v>
      </c>
      <c r="B30" s="28" t="s">
        <v>210</v>
      </c>
      <c r="C30" s="28" t="s">
        <v>16</v>
      </c>
      <c r="D30" s="29">
        <v>750</v>
      </c>
      <c r="E30" s="30"/>
      <c r="F30" s="31">
        <f t="shared" si="6"/>
        <v>0</v>
      </c>
      <c r="G30" s="32">
        <f t="shared" si="7"/>
        <v>0</v>
      </c>
    </row>
    <row r="31" spans="1:13" ht="22.5" customHeight="1">
      <c r="A31" s="27" t="s">
        <v>193</v>
      </c>
      <c r="B31" s="46" t="s">
        <v>129</v>
      </c>
      <c r="C31" s="28" t="s">
        <v>205</v>
      </c>
      <c r="D31" s="29">
        <v>90</v>
      </c>
      <c r="E31" s="30"/>
      <c r="F31" s="31">
        <f t="shared" si="6"/>
        <v>0</v>
      </c>
      <c r="G31" s="32">
        <f t="shared" si="7"/>
        <v>0</v>
      </c>
    </row>
    <row r="32" spans="1:13" ht="22.5" customHeight="1">
      <c r="A32" s="27" t="s">
        <v>194</v>
      </c>
      <c r="B32" s="46" t="s">
        <v>170</v>
      </c>
      <c r="C32" s="28" t="s">
        <v>205</v>
      </c>
      <c r="D32" s="29">
        <v>90</v>
      </c>
      <c r="E32" s="30"/>
      <c r="F32" s="31">
        <f t="shared" si="6"/>
        <v>0</v>
      </c>
      <c r="G32" s="32">
        <f t="shared" si="7"/>
        <v>0</v>
      </c>
    </row>
    <row r="33" spans="1:11" ht="22.5" customHeight="1">
      <c r="A33" s="27" t="s">
        <v>195</v>
      </c>
      <c r="B33" s="28" t="s">
        <v>171</v>
      </c>
      <c r="C33" s="28" t="s">
        <v>205</v>
      </c>
      <c r="D33" s="29">
        <v>90</v>
      </c>
      <c r="E33" s="30"/>
      <c r="F33" s="31">
        <f t="shared" si="6"/>
        <v>0</v>
      </c>
      <c r="G33" s="32">
        <f t="shared" si="7"/>
        <v>0</v>
      </c>
    </row>
    <row r="34" spans="1:11" ht="22.5" customHeight="1">
      <c r="A34" s="27" t="s">
        <v>196</v>
      </c>
      <c r="B34" s="28" t="s">
        <v>211</v>
      </c>
      <c r="C34" s="28" t="s">
        <v>16</v>
      </c>
      <c r="D34" s="29">
        <v>68</v>
      </c>
      <c r="E34" s="45"/>
      <c r="F34" s="31">
        <f t="shared" ref="F34" si="8">ROUND((D34*E34),2)</f>
        <v>0</v>
      </c>
      <c r="G34" s="32">
        <f t="shared" ref="G34" si="9">ROUND((F34*(1.23)),2)</f>
        <v>0</v>
      </c>
    </row>
    <row r="35" spans="1:11" ht="22.5" customHeight="1" thickBot="1">
      <c r="A35" s="27" t="s">
        <v>197</v>
      </c>
      <c r="B35" s="35" t="s">
        <v>130</v>
      </c>
      <c r="C35" s="35" t="s">
        <v>205</v>
      </c>
      <c r="D35" s="36">
        <v>1000</v>
      </c>
      <c r="E35" s="37"/>
      <c r="F35" s="38">
        <f t="shared" si="6"/>
        <v>0</v>
      </c>
      <c r="G35" s="39">
        <f t="shared" si="7"/>
        <v>0</v>
      </c>
    </row>
    <row r="36" spans="1:11" ht="22.5" customHeight="1" thickTop="1">
      <c r="A36" s="88" t="s">
        <v>173</v>
      </c>
      <c r="B36" s="89"/>
      <c r="C36" s="89"/>
      <c r="D36" s="89"/>
      <c r="E36" s="90"/>
      <c r="F36" s="40">
        <f>SUM(F23:F35)</f>
        <v>0</v>
      </c>
      <c r="G36" s="41">
        <f>SUM(G23:G35)</f>
        <v>0</v>
      </c>
    </row>
    <row r="37" spans="1:11" ht="22.5" customHeight="1">
      <c r="A37" s="48" t="s">
        <v>148</v>
      </c>
      <c r="B37" s="91" t="s">
        <v>18</v>
      </c>
      <c r="C37" s="91"/>
      <c r="D37" s="91"/>
      <c r="E37" s="91"/>
      <c r="F37" s="91"/>
      <c r="G37" s="92"/>
      <c r="H37" s="33"/>
      <c r="I37" s="33"/>
      <c r="J37" s="33"/>
      <c r="K37" s="33"/>
    </row>
    <row r="38" spans="1:11" ht="22.5" customHeight="1">
      <c r="A38" s="27" t="s">
        <v>149</v>
      </c>
      <c r="B38" s="28" t="s">
        <v>131</v>
      </c>
      <c r="C38" s="28" t="s">
        <v>15</v>
      </c>
      <c r="D38" s="29">
        <v>1</v>
      </c>
      <c r="E38" s="30"/>
      <c r="F38" s="31">
        <f>ROUND((D38*E38),2)</f>
        <v>0</v>
      </c>
      <c r="G38" s="32">
        <f>ROUND((F38*(1.23)),2)</f>
        <v>0</v>
      </c>
      <c r="H38" s="33"/>
      <c r="I38" s="33"/>
      <c r="J38" s="33"/>
      <c r="K38" s="33"/>
    </row>
    <row r="39" spans="1:11" ht="22.5" customHeight="1">
      <c r="A39" s="27" t="s">
        <v>150</v>
      </c>
      <c r="B39" s="28" t="s">
        <v>155</v>
      </c>
      <c r="C39" s="28" t="s">
        <v>15</v>
      </c>
      <c r="D39" s="29">
        <v>1</v>
      </c>
      <c r="E39" s="30"/>
      <c r="F39" s="31">
        <f>ROUND((D39*E39),2)</f>
        <v>0</v>
      </c>
      <c r="G39" s="32">
        <f>ROUND((F39*(1.23)),2)</f>
        <v>0</v>
      </c>
      <c r="H39" s="33"/>
      <c r="I39" s="33"/>
      <c r="J39" s="33"/>
      <c r="K39" s="33"/>
    </row>
    <row r="40" spans="1:11" ht="22.5" customHeight="1">
      <c r="A40" s="27" t="s">
        <v>151</v>
      </c>
      <c r="B40" s="28" t="s">
        <v>154</v>
      </c>
      <c r="C40" s="28" t="s">
        <v>15</v>
      </c>
      <c r="D40" s="29">
        <v>1</v>
      </c>
      <c r="E40" s="30"/>
      <c r="F40" s="31">
        <f>ROUND((D40*E40),2)</f>
        <v>0</v>
      </c>
      <c r="G40" s="32">
        <f>ROUND((F40*(1.23)),2)</f>
        <v>0</v>
      </c>
      <c r="H40" s="33"/>
      <c r="I40" s="33"/>
      <c r="J40" s="33"/>
      <c r="K40" s="33"/>
    </row>
    <row r="41" spans="1:11" ht="22.5" customHeight="1">
      <c r="A41" s="27" t="s">
        <v>152</v>
      </c>
      <c r="B41" s="28" t="s">
        <v>23</v>
      </c>
      <c r="C41" s="28" t="s">
        <v>15</v>
      </c>
      <c r="D41" s="29">
        <v>1</v>
      </c>
      <c r="E41" s="30"/>
      <c r="F41" s="31">
        <f>ROUND((D41*E41),2)</f>
        <v>0</v>
      </c>
      <c r="G41" s="32">
        <f>ROUND((F41*(1.23)),2)</f>
        <v>0</v>
      </c>
      <c r="H41" s="33"/>
      <c r="I41" s="33"/>
      <c r="J41" s="33"/>
      <c r="K41" s="33"/>
    </row>
    <row r="42" spans="1:11" ht="22.5" customHeight="1" thickBot="1">
      <c r="A42" s="27" t="s">
        <v>153</v>
      </c>
      <c r="B42" s="35" t="s">
        <v>19</v>
      </c>
      <c r="C42" s="35" t="s">
        <v>20</v>
      </c>
      <c r="D42" s="36">
        <v>4</v>
      </c>
      <c r="E42" s="37"/>
      <c r="F42" s="38">
        <f>ROUND((D42*E42),2)</f>
        <v>0</v>
      </c>
      <c r="G42" s="39">
        <f>ROUND((F42*(1.23)),2)</f>
        <v>0</v>
      </c>
      <c r="H42" s="33"/>
      <c r="I42" s="33"/>
      <c r="J42" s="33"/>
      <c r="K42" s="33"/>
    </row>
    <row r="43" spans="1:11" ht="22.5" customHeight="1" thickTop="1" thickBot="1">
      <c r="A43" s="93" t="s">
        <v>21</v>
      </c>
      <c r="B43" s="94"/>
      <c r="C43" s="94"/>
      <c r="D43" s="94"/>
      <c r="E43" s="95"/>
      <c r="F43" s="49">
        <f>SUM(F38:F42)</f>
        <v>0</v>
      </c>
      <c r="G43" s="50">
        <f>SUM(G38:G42)</f>
        <v>0</v>
      </c>
      <c r="H43" s="33"/>
      <c r="I43" s="33"/>
      <c r="J43" s="33"/>
      <c r="K43" s="33"/>
    </row>
    <row r="44" spans="1:11" ht="22.5" customHeight="1" thickBot="1">
      <c r="A44" s="77" t="s">
        <v>22</v>
      </c>
      <c r="B44" s="78"/>
      <c r="C44" s="78"/>
      <c r="D44" s="78"/>
      <c r="E44" s="79"/>
      <c r="F44" s="51">
        <f>SUM(F8,F36,F43,F15,F21)</f>
        <v>0</v>
      </c>
      <c r="G44" s="52">
        <f>SUM(G8,G36,G43,G21,G15)</f>
        <v>0</v>
      </c>
    </row>
    <row r="45" spans="1:11" ht="22.5" customHeight="1">
      <c r="E45" s="33"/>
    </row>
    <row r="46" spans="1:11" ht="22.5" customHeight="1"/>
    <row r="47" spans="1:11" ht="22.5" customHeight="1"/>
    <row r="48" spans="1:11" ht="22.5" customHeight="1"/>
  </sheetData>
  <protectedRanges>
    <protectedRange sqref="E3:E33 E35:E43" name="Zakres1"/>
    <protectedRange sqref="E34" name="Zakres1_1"/>
  </protectedRanges>
  <dataConsolidate/>
  <mergeCells count="12">
    <mergeCell ref="A44:E44"/>
    <mergeCell ref="A1:G1"/>
    <mergeCell ref="B3:G3"/>
    <mergeCell ref="A8:E8"/>
    <mergeCell ref="B9:G9"/>
    <mergeCell ref="A15:E15"/>
    <mergeCell ref="B16:G16"/>
    <mergeCell ref="A21:E21"/>
    <mergeCell ref="B37:G37"/>
    <mergeCell ref="A43:E43"/>
    <mergeCell ref="B22:G22"/>
    <mergeCell ref="A36:E36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CF6A-6956-415D-AE90-5905EFCA9253}">
  <sheetPr>
    <pageSetUpPr fitToPage="1"/>
  </sheetPr>
  <dimension ref="A1:K49"/>
  <sheetViews>
    <sheetView view="pageBreakPreview" topLeftCell="A7" zoomScaleNormal="100" zoomScaleSheetLayoutView="100" workbookViewId="0">
      <selection activeCell="F21" sqref="F21"/>
    </sheetView>
  </sheetViews>
  <sheetFormatPr defaultColWidth="9.140625" defaultRowHeight="15"/>
  <cols>
    <col min="1" max="1" width="5.5703125" style="53" customWidth="1"/>
    <col min="2" max="2" width="109" style="26" customWidth="1"/>
    <col min="3" max="3" width="6" style="26" customWidth="1"/>
    <col min="4" max="4" width="9.140625" style="54"/>
    <col min="5" max="5" width="15.5703125" style="26" customWidth="1"/>
    <col min="6" max="7" width="17" style="55" customWidth="1"/>
    <col min="8" max="9" width="12.7109375" style="26" customWidth="1"/>
    <col min="10" max="16384" width="9.140625" style="26"/>
  </cols>
  <sheetData>
    <row r="1" spans="1:11" s="16" customFormat="1" ht="55.5" customHeight="1">
      <c r="A1" s="96" t="s">
        <v>189</v>
      </c>
      <c r="B1" s="97"/>
      <c r="C1" s="97"/>
      <c r="D1" s="97"/>
      <c r="E1" s="97"/>
      <c r="F1" s="97"/>
      <c r="G1" s="98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24</v>
      </c>
      <c r="B3" s="83" t="s">
        <v>27</v>
      </c>
      <c r="C3" s="84"/>
      <c r="D3" s="84"/>
      <c r="E3" s="84"/>
      <c r="F3" s="84"/>
      <c r="G3" s="85"/>
      <c r="H3" s="24"/>
      <c r="I3" s="25"/>
      <c r="J3" s="25"/>
    </row>
    <row r="4" spans="1:11" ht="22.5" customHeight="1">
      <c r="A4" s="27" t="s">
        <v>25</v>
      </c>
      <c r="B4" s="28" t="s">
        <v>28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26</v>
      </c>
      <c r="B5" s="35" t="s">
        <v>29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86" t="s">
        <v>30</v>
      </c>
      <c r="B6" s="87"/>
      <c r="C6" s="87"/>
      <c r="D6" s="87"/>
      <c r="E6" s="87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48" t="s">
        <v>31</v>
      </c>
      <c r="B7" s="83" t="s">
        <v>214</v>
      </c>
      <c r="C7" s="84"/>
      <c r="D7" s="84"/>
      <c r="E7" s="84"/>
      <c r="F7" s="84"/>
      <c r="G7" s="85"/>
      <c r="H7" s="33"/>
      <c r="I7" s="33"/>
      <c r="J7" s="33"/>
      <c r="K7" s="33"/>
    </row>
    <row r="8" spans="1:11" ht="22.5" customHeight="1">
      <c r="A8" s="27" t="s">
        <v>46</v>
      </c>
      <c r="B8" s="28" t="s">
        <v>17</v>
      </c>
      <c r="C8" s="28" t="s">
        <v>205</v>
      </c>
      <c r="D8" s="29">
        <f>D10+D14</f>
        <v>1655</v>
      </c>
      <c r="E8" s="30"/>
      <c r="F8" s="31">
        <f t="shared" ref="F8:F14" si="2">ROUND((D8*E8),2)</f>
        <v>0</v>
      </c>
      <c r="G8" s="32">
        <f t="shared" ref="G8:G14" si="3">ROUND((F8*(1.23)),2)</f>
        <v>0</v>
      </c>
      <c r="H8" s="33"/>
      <c r="I8" s="33"/>
      <c r="J8" s="33"/>
      <c r="K8" s="33"/>
    </row>
    <row r="9" spans="1:11" ht="22.5" customHeight="1">
      <c r="A9" s="27" t="s">
        <v>32</v>
      </c>
      <c r="B9" s="28" t="s">
        <v>128</v>
      </c>
      <c r="C9" s="28" t="s">
        <v>206</v>
      </c>
      <c r="D9" s="29">
        <f>D10*0.38+D14*0.15</f>
        <v>444.9</v>
      </c>
      <c r="E9" s="30"/>
      <c r="F9" s="31">
        <f t="shared" si="2"/>
        <v>0</v>
      </c>
      <c r="G9" s="32">
        <f t="shared" si="3"/>
        <v>0</v>
      </c>
      <c r="H9" s="33"/>
      <c r="I9" s="33"/>
      <c r="J9" s="33"/>
      <c r="K9" s="33"/>
    </row>
    <row r="10" spans="1:11" ht="22.5" customHeight="1">
      <c r="A10" s="27" t="s">
        <v>33</v>
      </c>
      <c r="B10" s="28" t="s">
        <v>179</v>
      </c>
      <c r="C10" s="28" t="s">
        <v>205</v>
      </c>
      <c r="D10" s="29">
        <f>855</f>
        <v>855</v>
      </c>
      <c r="E10" s="30"/>
      <c r="F10" s="31">
        <f t="shared" si="2"/>
        <v>0</v>
      </c>
      <c r="G10" s="32">
        <f t="shared" si="3"/>
        <v>0</v>
      </c>
      <c r="H10" s="33"/>
      <c r="I10" s="33"/>
      <c r="J10" s="33"/>
      <c r="K10" s="33"/>
    </row>
    <row r="11" spans="1:11" ht="22.5" customHeight="1">
      <c r="A11" s="27" t="s">
        <v>34</v>
      </c>
      <c r="B11" s="28" t="s">
        <v>180</v>
      </c>
      <c r="C11" s="28" t="s">
        <v>205</v>
      </c>
      <c r="D11" s="29">
        <f>855</f>
        <v>855</v>
      </c>
      <c r="E11" s="30"/>
      <c r="F11" s="31">
        <f t="shared" si="2"/>
        <v>0</v>
      </c>
      <c r="G11" s="32">
        <f t="shared" si="3"/>
        <v>0</v>
      </c>
      <c r="H11" s="33"/>
      <c r="I11" s="33"/>
      <c r="J11" s="33"/>
      <c r="K11" s="33"/>
    </row>
    <row r="12" spans="1:11" ht="22.5" customHeight="1">
      <c r="A12" s="27" t="s">
        <v>35</v>
      </c>
      <c r="B12" s="28" t="s">
        <v>181</v>
      </c>
      <c r="C12" s="28" t="s">
        <v>205</v>
      </c>
      <c r="D12" s="29">
        <f>855</f>
        <v>855</v>
      </c>
      <c r="E12" s="30"/>
      <c r="F12" s="31">
        <f t="shared" si="2"/>
        <v>0</v>
      </c>
      <c r="G12" s="32">
        <f t="shared" si="3"/>
        <v>0</v>
      </c>
      <c r="H12" s="33"/>
      <c r="I12" s="33"/>
      <c r="J12" s="33"/>
      <c r="K12" s="33"/>
    </row>
    <row r="13" spans="1:11" ht="22.5" customHeight="1">
      <c r="A13" s="27" t="s">
        <v>186</v>
      </c>
      <c r="B13" s="46" t="s">
        <v>182</v>
      </c>
      <c r="C13" s="28" t="s">
        <v>205</v>
      </c>
      <c r="D13" s="29">
        <f>855</f>
        <v>855</v>
      </c>
      <c r="E13" s="30"/>
      <c r="F13" s="31">
        <f t="shared" si="2"/>
        <v>0</v>
      </c>
      <c r="G13" s="32">
        <f t="shared" si="3"/>
        <v>0</v>
      </c>
      <c r="H13" s="33"/>
      <c r="I13" s="33"/>
      <c r="J13" s="33"/>
      <c r="K13" s="33"/>
    </row>
    <row r="14" spans="1:11" ht="22.5" customHeight="1" thickBot="1">
      <c r="A14" s="27" t="s">
        <v>187</v>
      </c>
      <c r="B14" s="35" t="s">
        <v>130</v>
      </c>
      <c r="C14" s="35" t="s">
        <v>205</v>
      </c>
      <c r="D14" s="36">
        <v>800</v>
      </c>
      <c r="E14" s="37"/>
      <c r="F14" s="38">
        <f t="shared" si="2"/>
        <v>0</v>
      </c>
      <c r="G14" s="39">
        <f t="shared" si="3"/>
        <v>0</v>
      </c>
      <c r="H14" s="33"/>
      <c r="I14" s="33"/>
      <c r="J14" s="33"/>
      <c r="K14" s="33"/>
    </row>
    <row r="15" spans="1:11" ht="22.5" customHeight="1" thickTop="1">
      <c r="A15" s="88" t="s">
        <v>173</v>
      </c>
      <c r="B15" s="89"/>
      <c r="C15" s="89"/>
      <c r="D15" s="89"/>
      <c r="E15" s="90"/>
      <c r="F15" s="40">
        <f>SUM(F8:F14)</f>
        <v>0</v>
      </c>
      <c r="G15" s="41">
        <f>SUM(G8:G14)</f>
        <v>0</v>
      </c>
      <c r="H15" s="33"/>
      <c r="I15" s="33"/>
      <c r="J15" s="33"/>
      <c r="K15" s="33"/>
    </row>
    <row r="16" spans="1:11" ht="22.5" customHeight="1">
      <c r="A16" s="48" t="s">
        <v>36</v>
      </c>
      <c r="B16" s="91" t="s">
        <v>18</v>
      </c>
      <c r="C16" s="91"/>
      <c r="D16" s="91"/>
      <c r="E16" s="91"/>
      <c r="F16" s="91"/>
      <c r="G16" s="92"/>
      <c r="H16" s="33"/>
      <c r="I16" s="33"/>
      <c r="J16" s="33"/>
      <c r="K16" s="33"/>
    </row>
    <row r="17" spans="1:7" ht="22.5" customHeight="1">
      <c r="A17" s="27" t="s">
        <v>37</v>
      </c>
      <c r="B17" s="28" t="s">
        <v>131</v>
      </c>
      <c r="C17" s="28" t="s">
        <v>15</v>
      </c>
      <c r="D17" s="29">
        <v>1</v>
      </c>
      <c r="E17" s="30"/>
      <c r="F17" s="31">
        <f>ROUND((D17*E17),2)</f>
        <v>0</v>
      </c>
      <c r="G17" s="32">
        <f>ROUND((F17*(1.23)),2)</f>
        <v>0</v>
      </c>
    </row>
    <row r="18" spans="1:7" ht="22.5" customHeight="1">
      <c r="A18" s="27" t="s">
        <v>38</v>
      </c>
      <c r="B18" s="28" t="s">
        <v>155</v>
      </c>
      <c r="C18" s="28" t="s">
        <v>15</v>
      </c>
      <c r="D18" s="29">
        <v>1</v>
      </c>
      <c r="E18" s="30"/>
      <c r="F18" s="31">
        <f>ROUND((D18*E18),2)</f>
        <v>0</v>
      </c>
      <c r="G18" s="32">
        <f>ROUND((F18*(1.23)),2)</f>
        <v>0</v>
      </c>
    </row>
    <row r="19" spans="1:7" ht="22.5" customHeight="1">
      <c r="A19" s="27" t="s">
        <v>39</v>
      </c>
      <c r="B19" s="28" t="s">
        <v>154</v>
      </c>
      <c r="C19" s="28" t="s">
        <v>15</v>
      </c>
      <c r="D19" s="29">
        <v>1</v>
      </c>
      <c r="E19" s="30"/>
      <c r="F19" s="31">
        <f>ROUND((D19*E19),2)</f>
        <v>0</v>
      </c>
      <c r="G19" s="32">
        <f>ROUND((F19*(1.23)),2)</f>
        <v>0</v>
      </c>
    </row>
    <row r="20" spans="1:7" ht="22.5" customHeight="1">
      <c r="A20" s="27" t="s">
        <v>40</v>
      </c>
      <c r="B20" s="28" t="s">
        <v>23</v>
      </c>
      <c r="C20" s="28" t="s">
        <v>15</v>
      </c>
      <c r="D20" s="29">
        <v>1</v>
      </c>
      <c r="E20" s="30"/>
      <c r="F20" s="31">
        <f>ROUND((D20*E20),2)</f>
        <v>0</v>
      </c>
      <c r="G20" s="32">
        <f>ROUND((F20*(1.23)),2)</f>
        <v>0</v>
      </c>
    </row>
    <row r="21" spans="1:7" ht="22.5" customHeight="1" thickBot="1">
      <c r="A21" s="27" t="s">
        <v>188</v>
      </c>
      <c r="B21" s="35" t="s">
        <v>19</v>
      </c>
      <c r="C21" s="35" t="s">
        <v>20</v>
      </c>
      <c r="D21" s="36">
        <v>4</v>
      </c>
      <c r="E21" s="37"/>
      <c r="F21" s="38">
        <f>ROUND((D21*E21),2)</f>
        <v>0</v>
      </c>
      <c r="G21" s="39">
        <f>ROUND((F21*(1.23)),2)</f>
        <v>0</v>
      </c>
    </row>
    <row r="22" spans="1:7" ht="22.5" customHeight="1" thickTop="1" thickBot="1">
      <c r="A22" s="93" t="s">
        <v>21</v>
      </c>
      <c r="B22" s="94"/>
      <c r="C22" s="94"/>
      <c r="D22" s="94"/>
      <c r="E22" s="95"/>
      <c r="F22" s="49">
        <f>SUM(F17:F21)</f>
        <v>0</v>
      </c>
      <c r="G22" s="50">
        <f>SUM(G17:G21)</f>
        <v>0</v>
      </c>
    </row>
    <row r="23" spans="1:7" ht="22.5" customHeight="1" thickBot="1">
      <c r="A23" s="77" t="s">
        <v>22</v>
      </c>
      <c r="B23" s="78"/>
      <c r="C23" s="78"/>
      <c r="D23" s="78"/>
      <c r="E23" s="79"/>
      <c r="F23" s="51">
        <f>SUM(F6,F15,F22)</f>
        <v>0</v>
      </c>
      <c r="G23" s="52">
        <f>SUM(G6,G15,G22)</f>
        <v>0</v>
      </c>
    </row>
    <row r="24" spans="1:7" ht="22.5" customHeight="1">
      <c r="E24" s="33"/>
    </row>
    <row r="25" spans="1:7" ht="22.5" customHeight="1"/>
    <row r="26" spans="1:7" ht="22.5" customHeight="1"/>
    <row r="27" spans="1:7" ht="22.5" customHeight="1"/>
    <row r="28" spans="1:7" ht="22.5" customHeight="1"/>
    <row r="29" spans="1:7" ht="22.5" customHeight="1"/>
    <row r="30" spans="1:7" ht="22.5" customHeight="1"/>
    <row r="31" spans="1:7" ht="22.5" customHeight="1"/>
    <row r="32" spans="1: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</sheetData>
  <protectedRanges>
    <protectedRange sqref="E3:E22" name="Zakres1"/>
  </protectedRanges>
  <dataConsolidate/>
  <mergeCells count="8">
    <mergeCell ref="A23:E23"/>
    <mergeCell ref="A1:G1"/>
    <mergeCell ref="B3:G3"/>
    <mergeCell ref="A6:E6"/>
    <mergeCell ref="B16:G16"/>
    <mergeCell ref="A22:E22"/>
    <mergeCell ref="B7:G7"/>
    <mergeCell ref="A15:E15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A7" sqref="A7:H7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47</v>
      </c>
      <c r="B1" s="106"/>
      <c r="C1" s="106"/>
      <c r="D1" s="106"/>
      <c r="E1" s="106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07" t="s">
        <v>213</v>
      </c>
      <c r="B2" s="107"/>
      <c r="C2" s="107"/>
      <c r="D2" s="107"/>
      <c r="E2" s="107"/>
      <c r="F2" s="107"/>
      <c r="G2" s="107"/>
      <c r="H2" s="10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0" t="s">
        <v>48</v>
      </c>
      <c r="B4" s="100"/>
      <c r="C4" s="100"/>
      <c r="D4" s="100"/>
      <c r="E4" s="100"/>
      <c r="F4" s="100"/>
      <c r="G4" s="10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1" t="s">
        <v>49</v>
      </c>
      <c r="B5" s="101"/>
      <c r="C5" s="101"/>
      <c r="D5" s="101"/>
      <c r="E5" s="101"/>
      <c r="F5" s="101"/>
      <c r="G5" s="101"/>
      <c r="H5" s="10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1" t="s">
        <v>50</v>
      </c>
      <c r="B6" s="101"/>
      <c r="C6" s="101"/>
      <c r="D6" s="101"/>
      <c r="E6" s="101"/>
      <c r="F6" s="101"/>
      <c r="G6" s="101"/>
      <c r="H6" s="10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1" t="s">
        <v>52</v>
      </c>
      <c r="B8" s="101"/>
      <c r="C8" s="101"/>
      <c r="D8" s="101"/>
      <c r="E8" s="101"/>
      <c r="F8" s="101"/>
      <c r="G8" s="101"/>
      <c r="H8" s="10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99" t="s">
        <v>53</v>
      </c>
      <c r="B9" s="99"/>
      <c r="C9" s="99"/>
      <c r="D9" s="99"/>
      <c r="E9" s="99"/>
      <c r="F9" s="99"/>
      <c r="G9" s="99"/>
      <c r="H9" s="9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99" t="s">
        <v>54</v>
      </c>
      <c r="B10" s="99"/>
      <c r="C10" s="99"/>
      <c r="D10" s="99"/>
      <c r="E10" s="99"/>
      <c r="F10" s="99"/>
      <c r="G10" s="99"/>
      <c r="H10" s="9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99" t="s">
        <v>55</v>
      </c>
      <c r="B11" s="99"/>
      <c r="C11" s="99"/>
      <c r="D11" s="99"/>
      <c r="E11" s="99"/>
      <c r="F11" s="99"/>
      <c r="G11" s="99"/>
      <c r="H11" s="9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99" t="s">
        <v>56</v>
      </c>
      <c r="B12" s="99"/>
      <c r="C12" s="99"/>
      <c r="D12" s="99"/>
      <c r="E12" s="99"/>
      <c r="F12" s="99"/>
      <c r="G12" s="99"/>
      <c r="H12" s="9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99" t="s">
        <v>57</v>
      </c>
      <c r="B13" s="99"/>
      <c r="C13" s="99"/>
      <c r="D13" s="99"/>
      <c r="E13" s="99"/>
      <c r="F13" s="99"/>
      <c r="G13" s="99"/>
      <c r="H13" s="9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99" t="s">
        <v>58</v>
      </c>
      <c r="B14" s="99"/>
      <c r="C14" s="99"/>
      <c r="D14" s="99"/>
      <c r="E14" s="99"/>
      <c r="F14" s="99"/>
      <c r="G14" s="99"/>
      <c r="H14" s="9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59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1" t="s">
        <v>60</v>
      </c>
      <c r="B17" s="101"/>
      <c r="C17" s="101"/>
      <c r="D17" s="101"/>
      <c r="E17" s="101"/>
      <c r="F17" s="101"/>
      <c r="G17" s="101"/>
      <c r="H17" s="10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1" t="s">
        <v>61</v>
      </c>
      <c r="B18" s="101"/>
      <c r="C18" s="101"/>
      <c r="D18" s="101"/>
      <c r="E18" s="101"/>
      <c r="F18" s="101"/>
      <c r="G18" s="101"/>
      <c r="H18" s="10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0" t="s">
        <v>62</v>
      </c>
      <c r="B20" s="100"/>
      <c r="C20" s="100"/>
      <c r="D20" s="100"/>
      <c r="E20" s="100"/>
      <c r="F20" s="100"/>
      <c r="G20" s="100"/>
      <c r="H20" s="10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1" t="s">
        <v>63</v>
      </c>
      <c r="B21" s="101"/>
      <c r="C21" s="101"/>
      <c r="D21" s="101"/>
      <c r="E21" s="101"/>
      <c r="F21" s="101"/>
      <c r="G21" s="101"/>
      <c r="H21" s="10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1" t="s">
        <v>64</v>
      </c>
      <c r="B22" s="101"/>
      <c r="C22" s="101"/>
      <c r="D22" s="101"/>
      <c r="E22" s="101"/>
      <c r="F22" s="101"/>
      <c r="G22" s="101"/>
      <c r="H22" s="10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1" t="s">
        <v>65</v>
      </c>
      <c r="B23" s="101"/>
      <c r="C23" s="101"/>
      <c r="D23" s="101"/>
      <c r="E23" s="101"/>
      <c r="F23" s="101"/>
      <c r="G23" s="101"/>
      <c r="H23" s="10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99" t="s">
        <v>66</v>
      </c>
      <c r="B24" s="99"/>
      <c r="C24" s="99"/>
      <c r="D24" s="99"/>
      <c r="E24" s="99"/>
      <c r="F24" s="99"/>
      <c r="G24" s="99"/>
      <c r="H24" s="9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99" t="s">
        <v>67</v>
      </c>
      <c r="B25" s="99"/>
      <c r="C25" s="99"/>
      <c r="D25" s="99"/>
      <c r="E25" s="99"/>
      <c r="F25" s="99"/>
      <c r="G25" s="99"/>
      <c r="H25" s="9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99" t="s">
        <v>68</v>
      </c>
      <c r="B26" s="99"/>
      <c r="C26" s="99"/>
      <c r="D26" s="99"/>
      <c r="E26" s="99"/>
      <c r="F26" s="99"/>
      <c r="G26" s="99"/>
      <c r="H26" s="9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69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1" t="s">
        <v>70</v>
      </c>
      <c r="B29" s="101"/>
      <c r="C29" s="101"/>
      <c r="D29" s="101"/>
      <c r="E29" s="101"/>
      <c r="F29" s="101"/>
      <c r="G29" s="101"/>
      <c r="H29" s="10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1" t="s">
        <v>71</v>
      </c>
      <c r="B30" s="101"/>
      <c r="C30" s="101"/>
      <c r="D30" s="101"/>
      <c r="E30" s="101"/>
      <c r="F30" s="101"/>
      <c r="G30" s="101"/>
      <c r="H30" s="10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1" t="s">
        <v>72</v>
      </c>
      <c r="B31" s="101"/>
      <c r="C31" s="101"/>
      <c r="D31" s="101"/>
      <c r="E31" s="101"/>
      <c r="F31" s="101"/>
      <c r="G31" s="101"/>
      <c r="H31" s="10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1" t="s">
        <v>73</v>
      </c>
      <c r="B32" s="101"/>
      <c r="C32" s="101"/>
      <c r="D32" s="101"/>
      <c r="E32" s="101"/>
      <c r="F32" s="101"/>
      <c r="G32" s="101"/>
      <c r="H32" s="10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1" t="s">
        <v>74</v>
      </c>
      <c r="B33" s="101"/>
      <c r="C33" s="101"/>
      <c r="D33" s="101"/>
      <c r="E33" s="101"/>
      <c r="F33" s="101"/>
      <c r="G33" s="101"/>
      <c r="H33" s="10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1" t="s">
        <v>75</v>
      </c>
      <c r="B34" s="101"/>
      <c r="C34" s="101"/>
      <c r="D34" s="101"/>
      <c r="E34" s="101"/>
      <c r="F34" s="101"/>
      <c r="G34" s="101"/>
      <c r="H34" s="10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2"/>
      <c r="B35" s="102"/>
      <c r="C35" s="102"/>
      <c r="D35" s="102"/>
      <c r="E35" s="102"/>
      <c r="F35" s="102"/>
      <c r="G35" s="102"/>
      <c r="H35" s="10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99" t="s">
        <v>76</v>
      </c>
      <c r="B36" s="99"/>
      <c r="C36" s="99"/>
      <c r="D36" s="99"/>
      <c r="E36" s="99"/>
      <c r="F36" s="99"/>
      <c r="G36" s="99"/>
      <c r="H36" s="9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99" t="s">
        <v>77</v>
      </c>
      <c r="B37" s="99"/>
      <c r="C37" s="99"/>
      <c r="D37" s="99"/>
      <c r="E37" s="99"/>
      <c r="F37" s="99"/>
      <c r="G37" s="99"/>
      <c r="H37" s="9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99" t="s">
        <v>78</v>
      </c>
      <c r="B38" s="99"/>
      <c r="C38" s="99"/>
      <c r="D38" s="99"/>
      <c r="E38" s="99"/>
      <c r="F38" s="99"/>
      <c r="G38" s="99"/>
      <c r="H38" s="9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99" t="s">
        <v>79</v>
      </c>
      <c r="B39" s="99"/>
      <c r="C39" s="99"/>
      <c r="D39" s="99"/>
      <c r="E39" s="99"/>
      <c r="F39" s="99"/>
      <c r="G39" s="99"/>
      <c r="H39" s="9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1" t="s">
        <v>80</v>
      </c>
      <c r="B40" s="101"/>
      <c r="C40" s="101"/>
      <c r="D40" s="101"/>
      <c r="E40" s="101"/>
      <c r="F40" s="101"/>
      <c r="G40" s="101"/>
      <c r="H40" s="10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1" t="s">
        <v>81</v>
      </c>
      <c r="B41" s="101"/>
      <c r="C41" s="101"/>
      <c r="D41" s="101"/>
      <c r="E41" s="101"/>
      <c r="F41" s="101"/>
      <c r="G41" s="101"/>
      <c r="H41" s="10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2"/>
      <c r="B42" s="102"/>
      <c r="C42" s="102"/>
      <c r="D42" s="102"/>
      <c r="E42" s="102"/>
      <c r="F42" s="102"/>
      <c r="G42" s="102"/>
      <c r="H42" s="10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99" t="s">
        <v>83</v>
      </c>
      <c r="B44" s="99"/>
      <c r="C44" s="99"/>
      <c r="D44" s="99"/>
      <c r="E44" s="99"/>
      <c r="F44" s="99"/>
      <c r="G44" s="99"/>
      <c r="H44" s="9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99" t="s">
        <v>84</v>
      </c>
      <c r="B45" s="99"/>
      <c r="C45" s="99"/>
      <c r="D45" s="99"/>
      <c r="E45" s="99"/>
      <c r="F45" s="99"/>
      <c r="G45" s="99"/>
      <c r="H45" s="9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99" t="s">
        <v>85</v>
      </c>
      <c r="B46" s="99"/>
      <c r="C46" s="99"/>
      <c r="D46" s="99"/>
      <c r="E46" s="99"/>
      <c r="F46" s="99"/>
      <c r="G46" s="99"/>
      <c r="H46" s="9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99" t="s">
        <v>86</v>
      </c>
      <c r="B47" s="99"/>
      <c r="C47" s="99"/>
      <c r="D47" s="99"/>
      <c r="E47" s="99"/>
      <c r="F47" s="99"/>
      <c r="G47" s="99"/>
      <c r="H47" s="9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99" t="s">
        <v>87</v>
      </c>
      <c r="B48" s="99"/>
      <c r="C48" s="99"/>
      <c r="D48" s="99"/>
      <c r="E48" s="99"/>
      <c r="F48" s="99"/>
      <c r="G48" s="99"/>
      <c r="H48" s="9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99" t="s">
        <v>88</v>
      </c>
      <c r="B49" s="99"/>
      <c r="C49" s="99"/>
      <c r="D49" s="99"/>
      <c r="E49" s="99"/>
      <c r="F49" s="99"/>
      <c r="G49" s="99"/>
      <c r="H49" s="9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99" t="s">
        <v>89</v>
      </c>
      <c r="B50" s="99"/>
      <c r="C50" s="99"/>
      <c r="D50" s="99"/>
      <c r="E50" s="99"/>
      <c r="F50" s="99"/>
      <c r="G50" s="99"/>
      <c r="H50" s="9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99" t="s">
        <v>90</v>
      </c>
      <c r="B51" s="99"/>
      <c r="C51" s="99"/>
      <c r="D51" s="99"/>
      <c r="E51" s="99"/>
      <c r="F51" s="99"/>
      <c r="G51" s="99"/>
      <c r="H51" s="9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99" t="s">
        <v>91</v>
      </c>
      <c r="B52" s="99"/>
      <c r="C52" s="99"/>
      <c r="D52" s="99"/>
      <c r="E52" s="99"/>
      <c r="F52" s="99"/>
      <c r="G52" s="99"/>
      <c r="H52" s="9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04"/>
      <c r="B53" s="104"/>
      <c r="C53" s="104"/>
      <c r="D53" s="104"/>
      <c r="E53" s="104"/>
      <c r="F53" s="104"/>
      <c r="G53" s="104"/>
      <c r="H53" s="10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99" t="s">
        <v>92</v>
      </c>
      <c r="B54" s="99"/>
      <c r="C54" s="99"/>
      <c r="D54" s="99"/>
      <c r="E54" s="99"/>
      <c r="F54" s="99"/>
      <c r="G54" s="99"/>
      <c r="H54" s="9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99" t="s">
        <v>93</v>
      </c>
      <c r="B55" s="99"/>
      <c r="C55" s="99"/>
      <c r="D55" s="99"/>
      <c r="E55" s="99"/>
      <c r="F55" s="99"/>
      <c r="G55" s="99"/>
      <c r="H55" s="9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99" t="s">
        <v>94</v>
      </c>
      <c r="B56" s="99"/>
      <c r="C56" s="99"/>
      <c r="D56" s="99"/>
      <c r="E56" s="99"/>
      <c r="F56" s="99"/>
      <c r="G56" s="99"/>
      <c r="H56" s="9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99" t="s">
        <v>95</v>
      </c>
      <c r="B57" s="99"/>
      <c r="C57" s="99"/>
      <c r="D57" s="99"/>
      <c r="E57" s="99"/>
      <c r="F57" s="99"/>
      <c r="G57" s="99"/>
      <c r="H57" s="9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99" t="s">
        <v>96</v>
      </c>
      <c r="B58" s="99"/>
      <c r="C58" s="99"/>
      <c r="D58" s="99"/>
      <c r="E58" s="99"/>
      <c r="F58" s="99"/>
      <c r="G58" s="99"/>
      <c r="H58" s="9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99" t="s">
        <v>97</v>
      </c>
      <c r="B59" s="99"/>
      <c r="C59" s="99"/>
      <c r="D59" s="99"/>
      <c r="E59" s="99"/>
      <c r="F59" s="99"/>
      <c r="G59" s="99"/>
      <c r="H59" s="9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99" t="s">
        <v>98</v>
      </c>
      <c r="B60" s="99"/>
      <c r="C60" s="99"/>
      <c r="D60" s="99"/>
      <c r="E60" s="99"/>
      <c r="F60" s="99"/>
      <c r="G60" s="99"/>
      <c r="H60" s="9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99" t="s">
        <v>99</v>
      </c>
      <c r="B61" s="99"/>
      <c r="C61" s="99"/>
      <c r="D61" s="99"/>
      <c r="E61" s="99"/>
      <c r="F61" s="99"/>
      <c r="G61" s="99"/>
      <c r="H61" s="9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99" t="s">
        <v>100</v>
      </c>
      <c r="B62" s="99"/>
      <c r="C62" s="99"/>
      <c r="D62" s="99"/>
      <c r="E62" s="99"/>
      <c r="F62" s="99"/>
      <c r="G62" s="99"/>
      <c r="H62" s="9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99" t="s">
        <v>101</v>
      </c>
      <c r="B63" s="99"/>
      <c r="C63" s="99"/>
      <c r="D63" s="99"/>
      <c r="E63" s="99"/>
      <c r="F63" s="99"/>
      <c r="G63" s="99"/>
      <c r="H63" s="9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99" t="s">
        <v>102</v>
      </c>
      <c r="B64" s="99"/>
      <c r="C64" s="99"/>
      <c r="D64" s="99"/>
      <c r="E64" s="99"/>
      <c r="F64" s="99"/>
      <c r="G64" s="99"/>
      <c r="H64" s="9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99" t="s">
        <v>103</v>
      </c>
      <c r="B65" s="99"/>
      <c r="C65" s="99"/>
      <c r="D65" s="99"/>
      <c r="E65" s="99"/>
      <c r="F65" s="99"/>
      <c r="G65" s="99"/>
      <c r="H65" s="9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04"/>
      <c r="B66" s="104"/>
      <c r="C66" s="104"/>
      <c r="D66" s="104"/>
      <c r="E66" s="104"/>
      <c r="F66" s="104"/>
      <c r="G66" s="104"/>
      <c r="H66" s="10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99" t="s">
        <v>104</v>
      </c>
      <c r="B67" s="99"/>
      <c r="C67" s="99"/>
      <c r="D67" s="99"/>
      <c r="E67" s="99"/>
      <c r="F67" s="99"/>
      <c r="G67" s="99"/>
      <c r="H67" s="9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99" t="s">
        <v>105</v>
      </c>
      <c r="B68" s="99"/>
      <c r="C68" s="99"/>
      <c r="D68" s="99"/>
      <c r="E68" s="99"/>
      <c r="F68" s="99"/>
      <c r="G68" s="99"/>
      <c r="H68" s="9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99" t="s">
        <v>106</v>
      </c>
      <c r="B69" s="99"/>
      <c r="C69" s="99"/>
      <c r="D69" s="99"/>
      <c r="E69" s="99"/>
      <c r="F69" s="99"/>
      <c r="G69" s="99"/>
      <c r="H69" s="9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04"/>
      <c r="B70" s="104"/>
      <c r="C70" s="104"/>
      <c r="D70" s="104"/>
      <c r="E70" s="104"/>
      <c r="F70" s="104"/>
      <c r="G70" s="104"/>
      <c r="H70" s="10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99" t="s">
        <v>107</v>
      </c>
      <c r="B71" s="99"/>
      <c r="C71" s="99"/>
      <c r="D71" s="99"/>
      <c r="E71" s="99"/>
      <c r="F71" s="99"/>
      <c r="G71" s="99"/>
      <c r="H71" s="9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99" t="s">
        <v>108</v>
      </c>
      <c r="B72" s="99"/>
      <c r="C72" s="99"/>
      <c r="D72" s="99"/>
      <c r="E72" s="99"/>
      <c r="F72" s="99"/>
      <c r="G72" s="99"/>
      <c r="H72" s="9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99" t="s">
        <v>109</v>
      </c>
      <c r="B73" s="99"/>
      <c r="C73" s="99"/>
      <c r="D73" s="99"/>
      <c r="E73" s="99"/>
      <c r="F73" s="99"/>
      <c r="G73" s="99"/>
      <c r="H73" s="9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99" t="s">
        <v>110</v>
      </c>
      <c r="B74" s="99"/>
      <c r="C74" s="99"/>
      <c r="D74" s="99"/>
      <c r="E74" s="99"/>
      <c r="F74" s="99"/>
      <c r="G74" s="99"/>
      <c r="H74" s="9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99" t="s">
        <v>111</v>
      </c>
      <c r="B75" s="99"/>
      <c r="C75" s="99"/>
      <c r="D75" s="99"/>
      <c r="E75" s="99"/>
      <c r="F75" s="99"/>
      <c r="G75" s="99"/>
      <c r="H75" s="9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99" t="s">
        <v>112</v>
      </c>
      <c r="B76" s="99"/>
      <c r="C76" s="99"/>
      <c r="D76" s="99"/>
      <c r="E76" s="99"/>
      <c r="F76" s="99"/>
      <c r="G76" s="99"/>
      <c r="H76" s="9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99" t="s">
        <v>113</v>
      </c>
      <c r="B77" s="99"/>
      <c r="C77" s="99"/>
      <c r="D77" s="99"/>
      <c r="E77" s="99"/>
      <c r="F77" s="99"/>
      <c r="G77" s="99"/>
      <c r="H77" s="9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99" t="s">
        <v>114</v>
      </c>
      <c r="B78" s="99"/>
      <c r="C78" s="99"/>
      <c r="D78" s="99"/>
      <c r="E78" s="99"/>
      <c r="F78" s="99"/>
      <c r="G78" s="99"/>
      <c r="H78" s="9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99" t="s">
        <v>115</v>
      </c>
      <c r="B79" s="99"/>
      <c r="C79" s="99"/>
      <c r="D79" s="99"/>
      <c r="E79" s="99"/>
      <c r="F79" s="99"/>
      <c r="G79" s="99"/>
      <c r="H79" s="9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04"/>
      <c r="B80" s="104"/>
      <c r="C80" s="104"/>
      <c r="D80" s="104"/>
      <c r="E80" s="104"/>
      <c r="F80" s="104"/>
      <c r="G80" s="104"/>
      <c r="H80" s="10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99" t="s">
        <v>116</v>
      </c>
      <c r="B81" s="99"/>
      <c r="C81" s="99"/>
      <c r="D81" s="99"/>
      <c r="E81" s="99"/>
      <c r="F81" s="99"/>
      <c r="G81" s="99"/>
      <c r="H81" s="9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99" t="s">
        <v>108</v>
      </c>
      <c r="B82" s="99"/>
      <c r="C82" s="99"/>
      <c r="D82" s="99"/>
      <c r="E82" s="99"/>
      <c r="F82" s="99"/>
      <c r="G82" s="99"/>
      <c r="H82" s="9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99" t="s">
        <v>117</v>
      </c>
      <c r="B83" s="99"/>
      <c r="C83" s="99"/>
      <c r="D83" s="99"/>
      <c r="E83" s="99"/>
      <c r="F83" s="99"/>
      <c r="G83" s="99"/>
      <c r="H83" s="9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99" t="s">
        <v>118</v>
      </c>
      <c r="B84" s="99"/>
      <c r="C84" s="99"/>
      <c r="D84" s="99"/>
      <c r="E84" s="99"/>
      <c r="F84" s="99"/>
      <c r="G84" s="99"/>
      <c r="H84" s="9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2"/>
      <c r="B85" s="102"/>
      <c r="C85" s="102"/>
      <c r="D85" s="102"/>
      <c r="E85" s="102"/>
      <c r="F85" s="102"/>
      <c r="G85" s="102"/>
      <c r="H85" s="10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03" t="s">
        <v>119</v>
      </c>
      <c r="B86" s="103"/>
      <c r="C86" s="103"/>
      <c r="D86" s="103"/>
      <c r="E86" s="103"/>
      <c r="F86" s="103"/>
      <c r="G86" s="103"/>
      <c r="H86" s="10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99" t="s">
        <v>120</v>
      </c>
      <c r="B87" s="99"/>
      <c r="C87" s="99"/>
      <c r="D87" s="99"/>
      <c r="E87" s="99"/>
      <c r="F87" s="99"/>
      <c r="G87" s="99"/>
      <c r="H87" s="9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99" t="s">
        <v>121</v>
      </c>
      <c r="B88" s="99"/>
      <c r="C88" s="99"/>
      <c r="D88" s="99"/>
      <c r="E88" s="99"/>
      <c r="F88" s="99"/>
      <c r="G88" s="99"/>
      <c r="H88" s="9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99" t="s">
        <v>122</v>
      </c>
      <c r="B89" s="99"/>
      <c r="C89" s="99"/>
      <c r="D89" s="99"/>
      <c r="E89" s="99"/>
      <c r="F89" s="99"/>
      <c r="G89" s="99"/>
      <c r="H89" s="9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99" t="s">
        <v>123</v>
      </c>
      <c r="B90" s="99"/>
      <c r="C90" s="99"/>
      <c r="D90" s="99"/>
      <c r="E90" s="99"/>
      <c r="F90" s="99"/>
      <c r="G90" s="99"/>
      <c r="H90" s="9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124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0" t="s">
        <v>125</v>
      </c>
      <c r="B92" s="100"/>
      <c r="C92" s="100"/>
      <c r="D92" s="100"/>
      <c r="E92" s="100"/>
      <c r="F92" s="100"/>
      <c r="G92" s="100"/>
      <c r="H92" s="100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1" t="s">
        <v>126</v>
      </c>
      <c r="B93" s="101"/>
      <c r="C93" s="101"/>
      <c r="D93" s="101"/>
      <c r="E93" s="101"/>
      <c r="F93" s="101"/>
      <c r="G93" s="101"/>
      <c r="H93" s="101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1" t="s">
        <v>127</v>
      </c>
      <c r="B94" s="101"/>
      <c r="C94" s="101"/>
      <c r="D94" s="101"/>
      <c r="E94" s="101"/>
      <c r="F94" s="101"/>
      <c r="G94" s="101"/>
      <c r="H94" s="10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6:H6"/>
    <mergeCell ref="B1:E1"/>
    <mergeCell ref="A2:H2"/>
    <mergeCell ref="A4:G4"/>
    <mergeCell ref="A5:H5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Strona tytułowa</vt:lpstr>
      <vt:lpstr>Rubinowa</vt:lpstr>
      <vt:lpstr>Szafirowa</vt:lpstr>
      <vt:lpstr>Perłowa</vt:lpstr>
      <vt:lpstr>Preambuła</vt:lpstr>
      <vt:lpstr>Perłowa!Obszar_wydruku</vt:lpstr>
      <vt:lpstr>Rubinowa!Obszar_wydruku</vt:lpstr>
      <vt:lpstr>'Strona tytułowa'!Obszar_wydruku</vt:lpstr>
      <vt:lpstr>Szafirowa!Obszar_wydruku</vt:lpstr>
      <vt:lpstr>Perłowa!Tytuły_wydruku</vt:lpstr>
      <vt:lpstr>Rubinowa!Tytuły_wydruku</vt:lpstr>
      <vt:lpstr>Szafirowa!Tytuły_wydruku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2022-06-09T08:18:22Z</cp:lastPrinted>
  <dcterms:created xsi:type="dcterms:W3CDTF">2013-05-29T11:09:02Z</dcterms:created>
  <dcterms:modified xsi:type="dcterms:W3CDTF">2022-06-29T12:03:07Z</dcterms:modified>
  <cp:category/>
  <cp:contentStatus/>
</cp:coreProperties>
</file>