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owy - realizowane\Biedrusko - osiedle Kamieni Szlachetnych\III przetarg 2021r\"/>
    </mc:Choice>
  </mc:AlternateContent>
  <xr:revisionPtr revIDLastSave="0" documentId="13_ncr:1_{7D569FB1-E46D-4EAD-9C89-94E219D43EC0}" xr6:coauthVersionLast="46" xr6:coauthVersionMax="46" xr10:uidLastSave="{00000000-0000-0000-0000-000000000000}"/>
  <bookViews>
    <workbookView xWindow="-120" yWindow="-120" windowWidth="25440" windowHeight="15390" xr2:uid="{00000000-000D-0000-FFFF-FFFF00000000}"/>
  </bookViews>
  <sheets>
    <sheet name="Zadanie nr 1" sheetId="1" r:id="rId1"/>
    <sheet name="Zadanie nr 2" sheetId="3" r:id="rId2"/>
  </sheets>
  <calcPr calcId="181029"/>
</workbook>
</file>

<file path=xl/calcChain.xml><?xml version="1.0" encoding="utf-8"?>
<calcChain xmlns="http://schemas.openxmlformats.org/spreadsheetml/2006/main">
  <c r="G14" i="3" l="1"/>
  <c r="H14" i="3" s="1"/>
  <c r="G11" i="1"/>
  <c r="H11" i="1" s="1"/>
  <c r="G20" i="1" l="1"/>
  <c r="H20" i="1" s="1"/>
  <c r="G26" i="1"/>
  <c r="H26" i="1" s="1"/>
  <c r="G23" i="3"/>
  <c r="H23" i="3" s="1"/>
  <c r="E22" i="3"/>
  <c r="G27" i="3"/>
  <c r="H27" i="3" s="1"/>
  <c r="G34" i="3"/>
  <c r="H34" i="3" s="1"/>
  <c r="G35" i="3"/>
  <c r="H35" i="3" s="1"/>
  <c r="G36" i="3"/>
  <c r="H36" i="3" s="1"/>
  <c r="G12" i="3"/>
  <c r="H12" i="3" s="1"/>
  <c r="G9" i="3"/>
  <c r="H9" i="3" s="1"/>
  <c r="G8" i="3"/>
  <c r="H8" i="3" s="1"/>
  <c r="G21" i="1" l="1"/>
  <c r="H21" i="1" s="1"/>
  <c r="G33" i="1"/>
  <c r="H33" i="1" s="1"/>
  <c r="G45" i="3"/>
  <c r="H45" i="3" s="1"/>
  <c r="E30" i="3"/>
  <c r="E29" i="3"/>
  <c r="G42" i="3" l="1"/>
  <c r="H42" i="3" s="1"/>
  <c r="G41" i="3"/>
  <c r="H41" i="3" s="1"/>
  <c r="G40" i="3"/>
  <c r="H40" i="3" s="1"/>
  <c r="G39" i="3"/>
  <c r="H39" i="3" s="1"/>
  <c r="G38" i="3"/>
  <c r="H38" i="3" s="1"/>
  <c r="G37" i="3"/>
  <c r="H37" i="3" s="1"/>
  <c r="G33" i="3"/>
  <c r="G48" i="3"/>
  <c r="H48" i="3" s="1"/>
  <c r="G47" i="3"/>
  <c r="H47" i="3" s="1"/>
  <c r="G46" i="3"/>
  <c r="H46" i="3" s="1"/>
  <c r="G44" i="3"/>
  <c r="G31" i="3"/>
  <c r="H31" i="3" s="1"/>
  <c r="G30" i="3"/>
  <c r="H30" i="3" s="1"/>
  <c r="G29" i="3"/>
  <c r="H29" i="3" s="1"/>
  <c r="G28" i="3"/>
  <c r="H28" i="3" s="1"/>
  <c r="G26" i="3"/>
  <c r="H26" i="3" s="1"/>
  <c r="G25" i="3"/>
  <c r="H25" i="3" s="1"/>
  <c r="G24" i="3"/>
  <c r="H24" i="3" s="1"/>
  <c r="G22" i="3"/>
  <c r="G20" i="3"/>
  <c r="H20" i="3" s="1"/>
  <c r="G19" i="3"/>
  <c r="H19" i="3" s="1"/>
  <c r="G18" i="3"/>
  <c r="H18" i="3" s="1"/>
  <c r="G17" i="3"/>
  <c r="G15" i="3"/>
  <c r="H15" i="3" s="1"/>
  <c r="G13" i="3"/>
  <c r="H13" i="3" s="1"/>
  <c r="G11" i="3"/>
  <c r="H11" i="3" s="1"/>
  <c r="G10" i="3"/>
  <c r="G6" i="3"/>
  <c r="H6" i="3" s="1"/>
  <c r="G5" i="3"/>
  <c r="H5" i="3" s="1"/>
  <c r="G4" i="3"/>
  <c r="G3" i="3" s="1"/>
  <c r="E29" i="1"/>
  <c r="G29" i="1" s="1"/>
  <c r="H29" i="1" s="1"/>
  <c r="E28" i="1"/>
  <c r="G28" i="1" s="1"/>
  <c r="H28" i="1" s="1"/>
  <c r="G27" i="1"/>
  <c r="H27" i="1" s="1"/>
  <c r="G25" i="1"/>
  <c r="G23" i="1"/>
  <c r="H23" i="1" s="1"/>
  <c r="G35" i="1"/>
  <c r="H35" i="1" s="1"/>
  <c r="G34" i="1"/>
  <c r="H34" i="1" s="1"/>
  <c r="G36" i="1"/>
  <c r="H36" i="1" s="1"/>
  <c r="H17" i="3" l="1"/>
  <c r="H16" i="3" s="1"/>
  <c r="G16" i="3"/>
  <c r="G32" i="3"/>
  <c r="G7" i="3"/>
  <c r="G21" i="3"/>
  <c r="G43" i="3"/>
  <c r="H25" i="1"/>
  <c r="H44" i="3"/>
  <c r="H43" i="3" s="1"/>
  <c r="H4" i="3"/>
  <c r="H3" i="3" s="1"/>
  <c r="H10" i="3"/>
  <c r="H7" i="3" s="1"/>
  <c r="H22" i="3"/>
  <c r="H21" i="3" s="1"/>
  <c r="H33" i="3"/>
  <c r="H32" i="3" s="1"/>
  <c r="G32" i="1"/>
  <c r="G30" i="1"/>
  <c r="H30" i="1" s="1"/>
  <c r="G19" i="1"/>
  <c r="H19" i="1" s="1"/>
  <c r="G24" i="1"/>
  <c r="H24" i="1" s="1"/>
  <c r="G22" i="1"/>
  <c r="H22" i="1" s="1"/>
  <c r="G17" i="1"/>
  <c r="H17" i="1" s="1"/>
  <c r="G16" i="1"/>
  <c r="H16" i="1" s="1"/>
  <c r="G15" i="1"/>
  <c r="G14" i="1"/>
  <c r="G12" i="1"/>
  <c r="H12" i="1" s="1"/>
  <c r="G9" i="1"/>
  <c r="H9" i="1" s="1"/>
  <c r="G10" i="1"/>
  <c r="H10" i="1" s="1"/>
  <c r="G8" i="1"/>
  <c r="G5" i="1"/>
  <c r="H5" i="1" s="1"/>
  <c r="G6" i="1"/>
  <c r="H6" i="1" s="1"/>
  <c r="G4" i="1"/>
  <c r="G3" i="1" s="1"/>
  <c r="G49" i="3" l="1"/>
  <c r="H49" i="3"/>
  <c r="H14" i="1"/>
  <c r="G13" i="1"/>
  <c r="H32" i="1"/>
  <c r="H31" i="1" s="1"/>
  <c r="G31" i="1"/>
  <c r="H8" i="1"/>
  <c r="H7" i="1" s="1"/>
  <c r="G7" i="1"/>
  <c r="G18" i="1"/>
  <c r="G37" i="1" s="1"/>
  <c r="H18" i="1"/>
  <c r="H15" i="1"/>
  <c r="H13" i="1" s="1"/>
  <c r="H4" i="1"/>
  <c r="H3" i="1" s="1"/>
  <c r="H3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tc={0CD9C110-AA0C-489F-9398-359D75749CA2}</author>
  </authors>
  <commentList>
    <comment ref="E10" authorId="0" shapeId="0" xr:uid="{0CD9C110-AA0C-489F-9398-359D75749CA2}">
      <text>
        <r>
          <rPr>
            <sz val="10"/>
            <rFont val="Arial"/>
            <charset val="238"/>
          </rPr>
          <t>Agatowa D30 - D67 = 36,0 m
Perłowa D21 - D22 = 28 m 
Opalowa D23 - D24 = 22 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Tomasz Juszczuk</author>
    <author>tc={E081E0E9-8453-4E39-BD85-8D374C9BE5B2}</author>
  </authors>
  <commentList>
    <comment ref="E12" authorId="0" shapeId="0" xr:uid="{5EB458D1-36DB-4270-B4EC-EB80DF00FEB6}">
      <text>
        <r>
          <rPr>
            <sz val="9"/>
            <color indexed="81"/>
            <rFont val="Tahoma"/>
            <family val="2"/>
            <charset val="238"/>
          </rPr>
          <t>Zjednoczenia D5 - D40 = 122,5</t>
        </r>
      </text>
    </comment>
    <comment ref="E13" authorId="1" shapeId="0" xr:uid="{E081E0E9-8453-4E39-BD85-8D374C9BE5B2}">
      <text>
        <r>
          <rPr>
            <sz val="10"/>
            <rFont val="Arial"/>
            <charset val="238"/>
          </rPr>
          <t>Berylowa D12 - D60 = 82,3 m
Koralowa D10 - D58 = 61,0 m 
Topazowa D40 - D43 = 103,0 m
Szafirowa D59 - D65 = 106,7 m</t>
        </r>
      </text>
    </comment>
  </commentList>
</comments>
</file>

<file path=xl/sharedStrings.xml><?xml version="1.0" encoding="utf-8"?>
<sst xmlns="http://schemas.openxmlformats.org/spreadsheetml/2006/main" count="241" uniqueCount="108">
  <si>
    <t>L.p.</t>
  </si>
  <si>
    <t>Opis roboty</t>
  </si>
  <si>
    <t>jedn.</t>
  </si>
  <si>
    <t>Ilość</t>
  </si>
  <si>
    <t>Cena jedn.
NETTO</t>
  </si>
  <si>
    <t>Wartość
NETTO</t>
  </si>
  <si>
    <t>Wartość
BRUTTO</t>
  </si>
  <si>
    <t>Roboty w zakresie przygotowania terenu pod budowę</t>
  </si>
  <si>
    <t>1.1</t>
  </si>
  <si>
    <t>kpl</t>
  </si>
  <si>
    <t>1.2</t>
  </si>
  <si>
    <t>1.3</t>
  </si>
  <si>
    <r>
      <t>m</t>
    </r>
    <r>
      <rPr>
        <vertAlign val="superscript"/>
        <sz val="10"/>
        <rFont val="Calibri"/>
        <family val="2"/>
        <charset val="238"/>
        <scheme val="minor"/>
      </rPr>
      <t>2</t>
    </r>
  </si>
  <si>
    <t>Roboty w zakresie budowy kanalizacji deszczowej. 
Cena zawiera: roboty przygotowawcze, rozbiórkowe, roboty ziemne, umocnienie wykopu, zabezpieczenie istniejących urządzeń, podsypkę i obsypkę
rur kanału/przykanalików/studni, wymianę gruntu, odwodnienie wykopu, wywóz nadmiaru gruntu łącznie z utylizacją, próby szczelności, 
wiercenie otworów w istniejący studniach. Cena zawiera również koszty niezbędnych ujętych w specyfikacjach technicznych  badań.</t>
  </si>
  <si>
    <t>2.1</t>
  </si>
  <si>
    <t>szt.</t>
  </si>
  <si>
    <t>2.2</t>
  </si>
  <si>
    <t>2.5</t>
  </si>
  <si>
    <t>Wykonanie kanału z rur PVC łączonych na wcisk o średnicy Ø 250 mm</t>
  </si>
  <si>
    <t>m</t>
  </si>
  <si>
    <t>Wykonanie przykanalika z rur PVC łączonych na wcisk o średnicy Ø 200 mm</t>
  </si>
  <si>
    <t>Roboty brukarskie (krawężniki, obrzeża).
Cena zawiera: roboty ziemne, wykonanie ławy betonowej, ustawienie krawężnika/opornika/obrzeża na podsypce cementowo-piaskowej. 
Cena zawiera również koszty niezbędnych ujętych w specyfikacjach technicznych  badań.</t>
  </si>
  <si>
    <t>3.1</t>
  </si>
  <si>
    <t xml:space="preserve">Krawężnik betonowy wystający 15x30x100 na ławie z betonu C12/15 i podsypce cementowo-piaskowej </t>
  </si>
  <si>
    <t>3.2</t>
  </si>
  <si>
    <t xml:space="preserve">Krawężnik najazdowy 22x15x100 (przejścia, zjazdy) na ławie z betonu C12/15 i podsypce cementowo-piaskowej </t>
  </si>
  <si>
    <t>3.3</t>
  </si>
  <si>
    <t xml:space="preserve">Ułożenie opornika drogowego 12x25x100 cm na ławie z betonu C12/15 i podsypce cementowo-piaskowej </t>
  </si>
  <si>
    <t>3.4</t>
  </si>
  <si>
    <t xml:space="preserve">Ułożenie obrzeża betonowego 8x30x100 cm na ławie z betonu C12/15 i podsypce cementowo-piaskowej </t>
  </si>
  <si>
    <t>4</t>
  </si>
  <si>
    <t>Roboty w zakresie wykonania nawierzchni (jezdnia, chodnik, wjazdy, zjazdy)
Cena zawiera: roboty przygotowawcze, roboty rozbiórkowe (łącznie z opłatą za utylizację), roboty ziemne (wykopy, nasypy), wykonanie koryta,
oczyszczenie i skropienie warstw konstrukcyjnych, wykonanie poszczególnych warstw konstrukcyjnych podbudowy i nawierzchni, ścieków, wywóz
gruntu łącznie z opłatą za utylizację, regulację zaworów, studni i skrzynek (do regulacji włazów i wpustów deszczowych należy zastosować elementy
z tworzywa sztucznego). Cena zawiera również koszty niezbędnych ujętych w specyfikacjach technicznych  badań.</t>
  </si>
  <si>
    <t>4.1</t>
  </si>
  <si>
    <t>4.2</t>
  </si>
  <si>
    <t>4.3</t>
  </si>
  <si>
    <t>4.4</t>
  </si>
  <si>
    <t>Regulacja wysokościowa oraz sytuacyjna kolidujących lamp oświetlenia drogowego</t>
  </si>
  <si>
    <t>4.5</t>
  </si>
  <si>
    <t>4.6</t>
  </si>
  <si>
    <t>5</t>
  </si>
  <si>
    <t>5.1</t>
  </si>
  <si>
    <t>Humusowanie terenu z obsianiem trawą przy grubości ziemi urodzajnej 15 cm</t>
  </si>
  <si>
    <t>6</t>
  </si>
  <si>
    <t xml:space="preserve">Odtworzenie nawierzchni ulicy Zjednoczenia </t>
  </si>
  <si>
    <t>6.1</t>
  </si>
  <si>
    <t>Profilowanie i zagęszczanie podłoża pod warstwy konstrukcyjne nawierzchni wykonywane mechanicznie</t>
  </si>
  <si>
    <t>6.2</t>
  </si>
  <si>
    <t>Warstwa wzmacniająca podłoża z gruntu stabilizowanego cementem C 3/4 (Rm=5,0 Mpa) gr. po zagęszczeniu 20 cm</t>
  </si>
  <si>
    <t>6.3</t>
  </si>
  <si>
    <t>Podbudowa pomocnicza z KŁSM o uziarnieniu ciągłym 0/31,5 mm, gr. warstwy po zagęszczeniu 20 cm</t>
  </si>
  <si>
    <t>6.4</t>
  </si>
  <si>
    <t>6.5</t>
  </si>
  <si>
    <t>Podbudowa zasadnicza z betonu asfaltowego AC22P, gr. warstwy po zagęszczeniu 7 cm</t>
  </si>
  <si>
    <t>Warstwa ścieralna z mieszanki mineralno-asfaltowej AC11S, gr. warstwy po zagęszczeniu 5 cm</t>
  </si>
  <si>
    <t xml:space="preserve">RAZEM: </t>
  </si>
  <si>
    <t>Roboty rozbiórkowe (nawierzchnia jezdni, podbudowy, betony, krawężniki, oporniki, chodnik, wyspy, humus, krzewy itp.)</t>
  </si>
  <si>
    <t>Roboty wykończeniowe, dokumentaca powykonawcza</t>
  </si>
  <si>
    <t>Dokumentacja powykonawcza, inwentaryzacja geodezyjna, porządkowanie terenu budowy</t>
  </si>
  <si>
    <t>Wprowadzenie tymczasowej organizacji ruchu, organizacja zaplecza budowy, itp.</t>
  </si>
  <si>
    <t>Roboty pomiarowe - obsługa geodezyjna</t>
  </si>
  <si>
    <t>5.2</t>
  </si>
  <si>
    <t>5.3</t>
  </si>
  <si>
    <t>5.4</t>
  </si>
  <si>
    <t>Pozwolenie na użytkowanie obiektu budowlanego wydane przez PINB dla powiatu poznańskiego</t>
  </si>
  <si>
    <t>Inwentaryzacja geodezyjna zatwierdzona przez PODGiK w Poznaniu</t>
  </si>
  <si>
    <r>
      <rPr>
        <b/>
        <sz val="10"/>
        <rFont val="Calibri"/>
        <family val="2"/>
        <charset val="238"/>
        <scheme val="minor"/>
      </rPr>
      <t>Kosztorys ofertowy - zadanie nr 1</t>
    </r>
    <r>
      <rPr>
        <sz val="10"/>
        <rFont val="Calibri"/>
        <family val="2"/>
        <charset val="238"/>
        <scheme val="minor"/>
      </rPr>
      <t xml:space="preserve">
</t>
    </r>
    <r>
      <rPr>
        <b/>
        <i/>
        <sz val="10"/>
        <rFont val="Calibri"/>
        <family val="2"/>
        <charset val="238"/>
        <scheme val="minor"/>
      </rPr>
      <t>Biedrusko, osiedle Kamieni Szlachetnych - ulica Agatowa, Bursztynowa, Berylowa, Cyrkoniowa, Opalowa, Perłowa</t>
    </r>
  </si>
  <si>
    <t>Budowa studni rewizyjnych z kręgów betonowych Ø 1000 wraz z włazami (D22; D24; D66; D67)</t>
  </si>
  <si>
    <t xml:space="preserve">Budowa betonowych studzienek ściekowych z osadnikiem Ø 500 mm z wpustem ulicznym typu ciężkiego </t>
  </si>
  <si>
    <t>Nawierzchnia chodnika z betonu asfaltowego gr. 5cm</t>
  </si>
  <si>
    <t>Nawierzchnia jezdni z betonowej kostki brukowej kolor szary gr. 8 cm na podsypce cementowo-piaskowej gr. 3cm</t>
  </si>
  <si>
    <t>Nawierzchnia parkingów z betonowej kostki brukowej kolor szary gr. 8 cm na podsypce cementowo-piaskowej gr. 3cm</t>
  </si>
  <si>
    <t>Nawierzchnia chodnika z betonowej kostki brukowej kolor czerwony gr. 8 cm na podsypce cementowo-piaskowej gr. 3cm</t>
  </si>
  <si>
    <t>Nawierzchnia wjazdów z betonowej kostki brukowej kolor grafit gr. 8 cm podsypce cementowo-piaskowej gr. 3cm</t>
  </si>
  <si>
    <t>Podbudowa zasadnicza z kruszywa łamanego stabilizowanego mechanicznie gr. 30 cm</t>
  </si>
  <si>
    <t>Warstwa z piasku gr. 10 cm</t>
  </si>
  <si>
    <t>Warstwa wzmacniająca podłoża z gruntu stabilizowanego cementem Rm=2,5 Mpa gr. 15 cm</t>
  </si>
  <si>
    <t>Warstwa podbudowy z betonu 6 - 9 Mpa gr. 12 cm</t>
  </si>
  <si>
    <t>4.7</t>
  </si>
  <si>
    <t>4.8</t>
  </si>
  <si>
    <t>4.9</t>
  </si>
  <si>
    <t>4.10</t>
  </si>
  <si>
    <t>5.5</t>
  </si>
  <si>
    <t>Budowa studni rewizyjnych z kręgów betonowych Ø 1000 wraz z włazami (D36 - D43; D57 - D58; D59 - D65)</t>
  </si>
  <si>
    <t>Wyniesione skrzyżowania/progi zwalniające z kostki brukowej kolor czerwony gr. 8 cm na pods. cem.-piask. gr. 3cm</t>
  </si>
  <si>
    <t>Dodatkowa warstwa z kruszywa łamanego stabilizowanego mechanicznie na progach i wyniesionych skrzyż. gr. 7-10 cm</t>
  </si>
  <si>
    <t>4.11</t>
  </si>
  <si>
    <t>4.12</t>
  </si>
  <si>
    <t>Osadnik piasku z zakupem i montażem</t>
  </si>
  <si>
    <t>Separator substancji ropopochodnych z zakupem i montażem</t>
  </si>
  <si>
    <t>2.3</t>
  </si>
  <si>
    <t>2.4</t>
  </si>
  <si>
    <t>2.6</t>
  </si>
  <si>
    <t>2.7</t>
  </si>
  <si>
    <t>Wykonanie kanału z rur PVC łączonych na wcisk o średnicy Ø 315 mm</t>
  </si>
  <si>
    <t>5.6</t>
  </si>
  <si>
    <t>5.7</t>
  </si>
  <si>
    <t>5.8</t>
  </si>
  <si>
    <t>5.9</t>
  </si>
  <si>
    <t>5.10</t>
  </si>
  <si>
    <t xml:space="preserve">Krawężnik najazdowy 15x22x100 (przejścia, zjazdy) na ławie z betonu C12/15 i podsypce cementowo-piaskowej </t>
  </si>
  <si>
    <t xml:space="preserve">Krawężnik betonowy 15x30x100, 15x22x100 na ławie z betonu C12/15 i podsypce cementowo-piaskowej </t>
  </si>
  <si>
    <r>
      <t>Oczyszczenie i skropienie podbudowy emulsją asfaltową w ilości 0,8 kg/m</t>
    </r>
    <r>
      <rPr>
        <vertAlign val="superscript"/>
        <sz val="10"/>
        <rFont val="Calibri"/>
        <family val="2"/>
        <charset val="238"/>
        <scheme val="minor"/>
      </rPr>
      <t>2</t>
    </r>
  </si>
  <si>
    <r>
      <t>Oczyszczenie i skropienie podbudowy emulsją asfaltową w ilości 0,5 kg/m</t>
    </r>
    <r>
      <rPr>
        <vertAlign val="superscript"/>
        <sz val="10"/>
        <rFont val="Calibri"/>
        <family val="2"/>
        <charset val="238"/>
        <scheme val="minor"/>
      </rPr>
      <t>2</t>
    </r>
  </si>
  <si>
    <r>
      <rPr>
        <b/>
        <sz val="10"/>
        <rFont val="Calibri"/>
        <family val="2"/>
        <charset val="238"/>
        <scheme val="minor"/>
      </rPr>
      <t>Kosztorys ofertowy - zadanie nr 2</t>
    </r>
    <r>
      <rPr>
        <sz val="10"/>
        <rFont val="Calibri"/>
        <family val="2"/>
        <charset val="238"/>
        <scheme val="minor"/>
      </rPr>
      <t xml:space="preserve">
</t>
    </r>
    <r>
      <rPr>
        <b/>
        <i/>
        <sz val="10"/>
        <rFont val="Calibri"/>
        <family val="2"/>
        <charset val="238"/>
        <scheme val="minor"/>
      </rPr>
      <t>Biedrusko, osiedle Kamieni Szlachetnych - ulica Berylowa, Koralowa, Szafirowa, Topazowa, Zjednoczenia</t>
    </r>
  </si>
  <si>
    <t>Wprowadzenie stałej organizacji ruchu (oznakowanie poziome, pionowe, elementy odblaskowe) dla zadania 2</t>
  </si>
  <si>
    <t>Wprowadzenie stałej organizacji ruchu (oznakowanie poziome, pionowe, elementy odblaskowe)  dla zadania 1</t>
  </si>
  <si>
    <t>Wykonanie inspekcji tv sieci kanalizacji deszczowej</t>
  </si>
  <si>
    <t>2.8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</si>
</sst>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9" x14ac:knownFonts="1">
    <font>
      <sz val="10"/>
      <name val="Arial"/>
      <charset val="238"/>
    </font>
    <font>
      <sz val="10"/>
      <name val="Arial CE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9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4" fontId="3" fillId="0" borderId="0" applyFont="0" applyFill="0" applyBorder="0" applyAlignment="0" applyProtection="0"/>
  </cellStyleXfs>
  <cellXfs count="71">
    <xf numFmtId="0" fontId="0" fillId="0" borderId="0" xfId="0"/>
    <xf numFmtId="0" fontId="4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44" fontId="4" fillId="0" borderId="2" xfId="2" applyFont="1" applyBorder="1" applyAlignment="1">
      <alignment vertical="center" wrapText="1"/>
    </xf>
    <xf numFmtId="44" fontId="4" fillId="0" borderId="2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2" fontId="4" fillId="0" borderId="0" xfId="0" applyNumberFormat="1" applyFont="1" applyAlignment="1">
      <alignment vertical="center" wrapText="1"/>
    </xf>
    <xf numFmtId="4" fontId="4" fillId="0" borderId="0" xfId="0" applyNumberFormat="1" applyFont="1" applyAlignment="1">
      <alignment horizontal="center" vertical="center" wrapText="1"/>
    </xf>
    <xf numFmtId="44" fontId="5" fillId="3" borderId="4" xfId="2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3" xfId="0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44" fontId="4" fillId="0" borderId="3" xfId="2" applyFont="1" applyBorder="1" applyAlignment="1">
      <alignment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5" xfId="0" applyFont="1" applyBorder="1" applyAlignment="1">
      <alignment vertical="center" wrapText="1"/>
    </xf>
    <xf numFmtId="4" fontId="4" fillId="0" borderId="5" xfId="0" applyNumberFormat="1" applyFont="1" applyBorder="1" applyAlignment="1">
      <alignment vertical="center" wrapText="1"/>
    </xf>
    <xf numFmtId="44" fontId="5" fillId="3" borderId="7" xfId="2" applyFont="1" applyFill="1" applyBorder="1" applyAlignment="1">
      <alignment horizontal="center" vertical="center" wrapText="1"/>
    </xf>
    <xf numFmtId="44" fontId="4" fillId="0" borderId="9" xfId="2" applyFont="1" applyBorder="1" applyAlignment="1">
      <alignment horizontal="center" vertical="center" wrapText="1"/>
    </xf>
    <xf numFmtId="49" fontId="4" fillId="3" borderId="6" xfId="0" applyNumberFormat="1" applyFont="1" applyFill="1" applyBorder="1" applyAlignment="1">
      <alignment horizontal="right" vertical="center" wrapText="1"/>
    </xf>
    <xf numFmtId="49" fontId="4" fillId="2" borderId="8" xfId="0" applyNumberFormat="1" applyFont="1" applyFill="1" applyBorder="1" applyAlignment="1">
      <alignment horizontal="right" vertical="center" wrapText="1"/>
    </xf>
    <xf numFmtId="49" fontId="4" fillId="2" borderId="10" xfId="0" applyNumberFormat="1" applyFont="1" applyFill="1" applyBorder="1" applyAlignment="1">
      <alignment horizontal="right" vertical="center" wrapText="1"/>
    </xf>
    <xf numFmtId="49" fontId="4" fillId="0" borderId="0" xfId="0" applyNumberFormat="1" applyFont="1" applyAlignment="1">
      <alignment vertical="center" wrapText="1"/>
    </xf>
    <xf numFmtId="44" fontId="4" fillId="0" borderId="1" xfId="2" applyFont="1" applyBorder="1" applyAlignment="1">
      <alignment vertical="center" wrapText="1"/>
    </xf>
    <xf numFmtId="44" fontId="4" fillId="0" borderId="1" xfId="2" applyFont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right" vertical="center" wrapText="1"/>
    </xf>
    <xf numFmtId="44" fontId="4" fillId="0" borderId="14" xfId="2" applyFont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4" fontId="4" fillId="5" borderId="1" xfId="0" applyNumberFormat="1" applyFont="1" applyFill="1" applyBorder="1" applyAlignment="1">
      <alignment vertical="center" wrapText="1"/>
    </xf>
    <xf numFmtId="49" fontId="4" fillId="2" borderId="15" xfId="0" applyNumberFormat="1" applyFont="1" applyFill="1" applyBorder="1" applyAlignment="1">
      <alignment horizontal="right" vertical="center" wrapText="1"/>
    </xf>
    <xf numFmtId="44" fontId="4" fillId="0" borderId="3" xfId="2" applyFont="1" applyBorder="1" applyAlignment="1">
      <alignment horizontal="center" vertical="center" wrapText="1"/>
    </xf>
    <xf numFmtId="44" fontId="4" fillId="0" borderId="16" xfId="2" applyFont="1" applyBorder="1" applyAlignment="1">
      <alignment horizontal="center" vertical="center" wrapText="1"/>
    </xf>
    <xf numFmtId="49" fontId="5" fillId="4" borderId="15" xfId="1" applyNumberFormat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4" fontId="5" fillId="4" borderId="3" xfId="0" applyNumberFormat="1" applyFont="1" applyFill="1" applyBorder="1" applyAlignment="1">
      <alignment horizontal="center" vertical="center" wrapText="1"/>
    </xf>
    <xf numFmtId="4" fontId="5" fillId="4" borderId="16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right" vertical="center" wrapText="1"/>
    </xf>
    <xf numFmtId="0" fontId="4" fillId="0" borderId="21" xfId="0" applyFont="1" applyBorder="1" applyAlignment="1">
      <alignment horizontal="right" vertical="center" wrapText="1"/>
    </xf>
    <xf numFmtId="0" fontId="4" fillId="0" borderId="21" xfId="0" applyFont="1" applyBorder="1" applyAlignment="1">
      <alignment vertical="center" wrapText="1"/>
    </xf>
    <xf numFmtId="4" fontId="4" fillId="0" borderId="21" xfId="0" applyNumberFormat="1" applyFont="1" applyBorder="1" applyAlignment="1">
      <alignment vertical="center" wrapText="1"/>
    </xf>
    <xf numFmtId="44" fontId="4" fillId="0" borderId="21" xfId="2" applyFont="1" applyBorder="1" applyAlignment="1">
      <alignment vertical="center" wrapText="1"/>
    </xf>
    <xf numFmtId="44" fontId="4" fillId="0" borderId="21" xfId="2" applyFont="1" applyBorder="1" applyAlignment="1">
      <alignment horizontal="center" vertical="center" wrapText="1"/>
    </xf>
    <xf numFmtId="44" fontId="4" fillId="0" borderId="22" xfId="2" applyFont="1" applyBorder="1" applyAlignment="1">
      <alignment horizontal="center" vertical="center" wrapText="1"/>
    </xf>
    <xf numFmtId="44" fontId="5" fillId="4" borderId="20" xfId="2" applyFont="1" applyFill="1" applyBorder="1" applyAlignment="1">
      <alignment horizontal="center" vertical="center" wrapText="1"/>
    </xf>
    <xf numFmtId="49" fontId="4" fillId="2" borderId="24" xfId="0" applyNumberFormat="1" applyFont="1" applyFill="1" applyBorder="1" applyAlignment="1">
      <alignment horizontal="right" vertical="center" wrapText="1"/>
    </xf>
    <xf numFmtId="0" fontId="4" fillId="0" borderId="25" xfId="0" applyFont="1" applyBorder="1" applyAlignment="1">
      <alignment horizontal="right" vertical="center" wrapText="1"/>
    </xf>
    <xf numFmtId="0" fontId="4" fillId="0" borderId="25" xfId="0" applyFont="1" applyBorder="1" applyAlignment="1">
      <alignment vertical="center" wrapText="1"/>
    </xf>
    <xf numFmtId="4" fontId="4" fillId="0" borderId="25" xfId="0" applyNumberFormat="1" applyFont="1" applyBorder="1" applyAlignment="1">
      <alignment vertical="center" wrapText="1"/>
    </xf>
    <xf numFmtId="44" fontId="4" fillId="0" borderId="25" xfId="2" applyFont="1" applyBorder="1" applyAlignment="1">
      <alignment vertical="center" wrapText="1"/>
    </xf>
    <xf numFmtId="44" fontId="4" fillId="0" borderId="25" xfId="2" applyFont="1" applyBorder="1" applyAlignment="1">
      <alignment horizontal="center" vertical="center" wrapText="1"/>
    </xf>
    <xf numFmtId="44" fontId="4" fillId="0" borderId="26" xfId="2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right" vertical="center" wrapText="1"/>
    </xf>
    <xf numFmtId="0" fontId="5" fillId="4" borderId="12" xfId="0" applyFont="1" applyFill="1" applyBorder="1" applyAlignment="1">
      <alignment horizontal="right" vertical="center" wrapText="1"/>
    </xf>
    <xf numFmtId="0" fontId="5" fillId="4" borderId="23" xfId="0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horizontal="left" vertical="center" wrapText="1"/>
    </xf>
    <xf numFmtId="0" fontId="4" fillId="3" borderId="31" xfId="0" applyFont="1" applyFill="1" applyBorder="1" applyAlignment="1">
      <alignment horizontal="left" vertical="center" wrapText="1"/>
    </xf>
    <xf numFmtId="0" fontId="4" fillId="3" borderId="32" xfId="0" applyFont="1" applyFill="1" applyBorder="1" applyAlignment="1">
      <alignment horizontal="left" vertical="center" wrapText="1"/>
    </xf>
    <xf numFmtId="0" fontId="5" fillId="4" borderId="27" xfId="0" applyFont="1" applyFill="1" applyBorder="1" applyAlignment="1">
      <alignment horizontal="right" vertical="center" wrapText="1"/>
    </xf>
    <xf numFmtId="0" fontId="5" fillId="4" borderId="28" xfId="0" applyFont="1" applyFill="1" applyBorder="1" applyAlignment="1">
      <alignment horizontal="right" vertical="center" wrapText="1"/>
    </xf>
    <xf numFmtId="0" fontId="5" fillId="4" borderId="29" xfId="0" applyFont="1" applyFill="1" applyBorder="1" applyAlignment="1">
      <alignment horizontal="right" vertical="center" wrapText="1"/>
    </xf>
  </cellXfs>
  <cellStyles count="3">
    <cellStyle name="Normalny" xfId="0" builtinId="0"/>
    <cellStyle name="Normalny_KI_2012_SIECI" xfId="1" xr:uid="{00000000-0005-0000-0000-000001000000}"/>
    <cellStyle name="Walutowy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HP" id="{8A89F3F8-BBC7-45F5-A13E-8DD7898C27F5}" userId="HP" providerId="None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0" personId="{8A89F3F8-BBC7-45F5-A13E-8DD7898C27F5}" id="{0CD9C110-AA0C-489F-9398-359D75749CA2}">
    <text>Agatowa D30 - D67 = 36,0 m
Perłowa D21 - D22 = 28 m 
Opalowa D23 - D24 = 22 m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0" personId="{8A89F3F8-BBC7-45F5-A13E-8DD7898C27F5}" id="{E081E0E9-8453-4E39-BD85-8D374C9BE5B2}">
    <text>Agatowa D30 - D67 = 36,0 m
Perłowa D21 - D22 = 28 m 
Opalowa D23 - D24 = 22 m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tabSelected="1" view="pageBreakPreview" zoomScaleNormal="100" zoomScaleSheetLayoutView="100" workbookViewId="0">
      <selection sqref="A1:H1"/>
    </sheetView>
  </sheetViews>
  <sheetFormatPr defaultColWidth="9.140625" defaultRowHeight="12.75" x14ac:dyDescent="0.2"/>
  <cols>
    <col min="1" max="1" width="5.42578125" style="27" customWidth="1"/>
    <col min="2" max="2" width="5.42578125" style="9" hidden="1" customWidth="1"/>
    <col min="3" max="3" width="96" style="9" customWidth="1"/>
    <col min="4" max="4" width="6" style="9" customWidth="1"/>
    <col min="5" max="5" width="9.140625" style="11"/>
    <col min="6" max="6" width="14.28515625" style="9" customWidth="1"/>
    <col min="7" max="8" width="14.28515625" style="13" customWidth="1"/>
    <col min="9" max="16384" width="9.140625" style="9"/>
  </cols>
  <sheetData>
    <row r="1" spans="1:8" ht="32.25" customHeight="1" x14ac:dyDescent="0.2">
      <c r="A1" s="58" t="s">
        <v>65</v>
      </c>
      <c r="B1" s="59"/>
      <c r="C1" s="59"/>
      <c r="D1" s="59"/>
      <c r="E1" s="59"/>
      <c r="F1" s="59"/>
      <c r="G1" s="59"/>
      <c r="H1" s="60"/>
    </row>
    <row r="2" spans="1:8" s="10" customFormat="1" ht="26.25" thickBot="1" x14ac:dyDescent="0.25">
      <c r="A2" s="37" t="s">
        <v>0</v>
      </c>
      <c r="B2" s="38"/>
      <c r="C2" s="38" t="s">
        <v>1</v>
      </c>
      <c r="D2" s="39" t="s">
        <v>2</v>
      </c>
      <c r="E2" s="40" t="s">
        <v>3</v>
      </c>
      <c r="F2" s="39" t="s">
        <v>4</v>
      </c>
      <c r="G2" s="40" t="s">
        <v>5</v>
      </c>
      <c r="H2" s="41" t="s">
        <v>6</v>
      </c>
    </row>
    <row r="3" spans="1:8" ht="18" customHeight="1" thickTop="1" thickBot="1" x14ac:dyDescent="0.25">
      <c r="A3" s="24">
        <v>1</v>
      </c>
      <c r="B3" s="64" t="s">
        <v>7</v>
      </c>
      <c r="C3" s="64"/>
      <c r="D3" s="64"/>
      <c r="E3" s="64"/>
      <c r="F3" s="64"/>
      <c r="G3" s="14">
        <f>SUM(G4:G6)</f>
        <v>0</v>
      </c>
      <c r="H3" s="22">
        <f>SUM(H4:H6)</f>
        <v>0</v>
      </c>
    </row>
    <row r="4" spans="1:8" ht="18" customHeight="1" thickTop="1" x14ac:dyDescent="0.2">
      <c r="A4" s="25" t="s">
        <v>8</v>
      </c>
      <c r="B4" s="1">
        <v>1</v>
      </c>
      <c r="C4" s="2" t="s">
        <v>58</v>
      </c>
      <c r="D4" s="2" t="s">
        <v>9</v>
      </c>
      <c r="E4" s="3">
        <v>1</v>
      </c>
      <c r="F4" s="4">
        <v>0</v>
      </c>
      <c r="G4" s="5">
        <f>ROUND((E4*F4),2)</f>
        <v>0</v>
      </c>
      <c r="H4" s="23">
        <f>ROUND((G4*(1.23)),2)</f>
        <v>0</v>
      </c>
    </row>
    <row r="5" spans="1:8" ht="18" customHeight="1" x14ac:dyDescent="0.2">
      <c r="A5" s="30" t="s">
        <v>10</v>
      </c>
      <c r="B5" s="6">
        <v>2</v>
      </c>
      <c r="C5" s="7" t="s">
        <v>59</v>
      </c>
      <c r="D5" s="7" t="s">
        <v>9</v>
      </c>
      <c r="E5" s="8">
        <v>1</v>
      </c>
      <c r="F5" s="28">
        <v>0</v>
      </c>
      <c r="G5" s="29">
        <f t="shared" ref="G5:G6" si="0">ROUND((E5*F5),2)</f>
        <v>0</v>
      </c>
      <c r="H5" s="31">
        <f t="shared" ref="H5:H24" si="1">ROUND((G5*(1.23)),2)</f>
        <v>0</v>
      </c>
    </row>
    <row r="6" spans="1:8" ht="18" customHeight="1" thickBot="1" x14ac:dyDescent="0.25">
      <c r="A6" s="34" t="s">
        <v>11</v>
      </c>
      <c r="B6" s="15">
        <v>3</v>
      </c>
      <c r="C6" s="16" t="s">
        <v>55</v>
      </c>
      <c r="D6" s="16" t="s">
        <v>12</v>
      </c>
      <c r="E6" s="17">
        <v>4801</v>
      </c>
      <c r="F6" s="18">
        <v>0</v>
      </c>
      <c r="G6" s="35">
        <f t="shared" si="0"/>
        <v>0</v>
      </c>
      <c r="H6" s="36">
        <f t="shared" si="1"/>
        <v>0</v>
      </c>
    </row>
    <row r="7" spans="1:8" ht="54.75" customHeight="1" thickTop="1" thickBot="1" x14ac:dyDescent="0.25">
      <c r="A7" s="24">
        <v>2</v>
      </c>
      <c r="B7" s="64" t="s">
        <v>13</v>
      </c>
      <c r="C7" s="64"/>
      <c r="D7" s="64"/>
      <c r="E7" s="64"/>
      <c r="F7" s="64"/>
      <c r="G7" s="14">
        <f>SUM(G8:G12)</f>
        <v>0</v>
      </c>
      <c r="H7" s="22">
        <f>SUM(H8:H12)</f>
        <v>0</v>
      </c>
    </row>
    <row r="8" spans="1:8" ht="18" customHeight="1" thickTop="1" x14ac:dyDescent="0.2">
      <c r="A8" s="25" t="s">
        <v>14</v>
      </c>
      <c r="B8" s="1">
        <v>1</v>
      </c>
      <c r="C8" s="2" t="s">
        <v>66</v>
      </c>
      <c r="D8" s="2" t="s">
        <v>15</v>
      </c>
      <c r="E8" s="3">
        <v>4</v>
      </c>
      <c r="F8" s="4">
        <v>0</v>
      </c>
      <c r="G8" s="5">
        <f t="shared" ref="G8" si="2">ROUND((E8*F8),2)</f>
        <v>0</v>
      </c>
      <c r="H8" s="23">
        <f t="shared" si="1"/>
        <v>0</v>
      </c>
    </row>
    <row r="9" spans="1:8" ht="18" customHeight="1" x14ac:dyDescent="0.2">
      <c r="A9" s="25" t="s">
        <v>16</v>
      </c>
      <c r="B9" s="6"/>
      <c r="C9" s="7" t="s">
        <v>67</v>
      </c>
      <c r="D9" s="7" t="s">
        <v>15</v>
      </c>
      <c r="E9" s="8">
        <v>9</v>
      </c>
      <c r="F9" s="28">
        <v>0</v>
      </c>
      <c r="G9" s="29">
        <f t="shared" ref="G9:G10" si="3">ROUND((E9*F9),2)</f>
        <v>0</v>
      </c>
      <c r="H9" s="31">
        <f t="shared" si="1"/>
        <v>0</v>
      </c>
    </row>
    <row r="10" spans="1:8" ht="19.5" customHeight="1" x14ac:dyDescent="0.2">
      <c r="A10" s="25" t="s">
        <v>89</v>
      </c>
      <c r="B10" s="6"/>
      <c r="C10" s="32" t="s">
        <v>18</v>
      </c>
      <c r="D10" s="32" t="s">
        <v>19</v>
      </c>
      <c r="E10" s="33">
        <v>86</v>
      </c>
      <c r="F10" s="28">
        <v>0</v>
      </c>
      <c r="G10" s="29">
        <f t="shared" si="3"/>
        <v>0</v>
      </c>
      <c r="H10" s="31">
        <f t="shared" si="1"/>
        <v>0</v>
      </c>
    </row>
    <row r="11" spans="1:8" ht="19.5" customHeight="1" x14ac:dyDescent="0.2">
      <c r="A11" s="25" t="s">
        <v>90</v>
      </c>
      <c r="B11" s="6"/>
      <c r="C11" s="32" t="s">
        <v>106</v>
      </c>
      <c r="D11" s="32" t="s">
        <v>19</v>
      </c>
      <c r="E11" s="33">
        <v>86</v>
      </c>
      <c r="F11" s="28">
        <v>0</v>
      </c>
      <c r="G11" s="29">
        <f t="shared" ref="G11" si="4">ROUND((E11*F11),2)</f>
        <v>0</v>
      </c>
      <c r="H11" s="31">
        <f t="shared" ref="H11" si="5">ROUND((G11*(1.23)),2)</f>
        <v>0</v>
      </c>
    </row>
    <row r="12" spans="1:8" ht="18" customHeight="1" thickBot="1" x14ac:dyDescent="0.25">
      <c r="A12" s="25" t="s">
        <v>17</v>
      </c>
      <c r="B12" s="6"/>
      <c r="C12" s="7" t="s">
        <v>20</v>
      </c>
      <c r="D12" s="7" t="s">
        <v>19</v>
      </c>
      <c r="E12" s="8">
        <v>60</v>
      </c>
      <c r="F12" s="28">
        <v>0</v>
      </c>
      <c r="G12" s="29">
        <f t="shared" ref="G12" si="6">ROUND((E12*F12),2)</f>
        <v>0</v>
      </c>
      <c r="H12" s="31">
        <f t="shared" si="1"/>
        <v>0</v>
      </c>
    </row>
    <row r="13" spans="1:8" ht="41.25" customHeight="1" thickTop="1" thickBot="1" x14ac:dyDescent="0.25">
      <c r="A13" s="24">
        <v>3</v>
      </c>
      <c r="B13" s="64" t="s">
        <v>21</v>
      </c>
      <c r="C13" s="64"/>
      <c r="D13" s="64"/>
      <c r="E13" s="64"/>
      <c r="F13" s="64"/>
      <c r="G13" s="14">
        <f>SUM(G14:G17)</f>
        <v>0</v>
      </c>
      <c r="H13" s="22">
        <f>SUM(H14:H17)</f>
        <v>0</v>
      </c>
    </row>
    <row r="14" spans="1:8" ht="18" customHeight="1" thickTop="1" x14ac:dyDescent="0.2">
      <c r="A14" s="25" t="s">
        <v>22</v>
      </c>
      <c r="B14" s="1">
        <v>1</v>
      </c>
      <c r="C14" s="2" t="s">
        <v>23</v>
      </c>
      <c r="D14" s="2" t="s">
        <v>19</v>
      </c>
      <c r="E14" s="3">
        <v>770</v>
      </c>
      <c r="F14" s="4">
        <v>0</v>
      </c>
      <c r="G14" s="5">
        <f>ROUND((E14*F14),2)</f>
        <v>0</v>
      </c>
      <c r="H14" s="23">
        <f t="shared" si="1"/>
        <v>0</v>
      </c>
    </row>
    <row r="15" spans="1:8" ht="18" customHeight="1" x14ac:dyDescent="0.2">
      <c r="A15" s="30" t="s">
        <v>24</v>
      </c>
      <c r="B15" s="6">
        <v>2</v>
      </c>
      <c r="C15" s="7" t="s">
        <v>25</v>
      </c>
      <c r="D15" s="7" t="s">
        <v>19</v>
      </c>
      <c r="E15" s="8">
        <v>353</v>
      </c>
      <c r="F15" s="28">
        <v>0</v>
      </c>
      <c r="G15" s="29">
        <f>ROUND((E15*F15),2)</f>
        <v>0</v>
      </c>
      <c r="H15" s="31">
        <f t="shared" si="1"/>
        <v>0</v>
      </c>
    </row>
    <row r="16" spans="1:8" ht="18" customHeight="1" x14ac:dyDescent="0.2">
      <c r="A16" s="30" t="s">
        <v>26</v>
      </c>
      <c r="B16" s="6">
        <v>3</v>
      </c>
      <c r="C16" s="7" t="s">
        <v>27</v>
      </c>
      <c r="D16" s="7" t="s">
        <v>19</v>
      </c>
      <c r="E16" s="8">
        <v>60</v>
      </c>
      <c r="F16" s="28">
        <v>0</v>
      </c>
      <c r="G16" s="29">
        <f>ROUND((E16*F16),2)</f>
        <v>0</v>
      </c>
      <c r="H16" s="31">
        <f t="shared" si="1"/>
        <v>0</v>
      </c>
    </row>
    <row r="17" spans="1:8" ht="18" customHeight="1" thickBot="1" x14ac:dyDescent="0.25">
      <c r="A17" s="34" t="s">
        <v>28</v>
      </c>
      <c r="B17" s="16">
        <v>4</v>
      </c>
      <c r="C17" s="16" t="s">
        <v>29</v>
      </c>
      <c r="D17" s="16" t="s">
        <v>19</v>
      </c>
      <c r="E17" s="17">
        <v>750</v>
      </c>
      <c r="F17" s="18">
        <v>0</v>
      </c>
      <c r="G17" s="35">
        <f>ROUND((E17*F17),2)</f>
        <v>0</v>
      </c>
      <c r="H17" s="36">
        <f t="shared" si="1"/>
        <v>0</v>
      </c>
    </row>
    <row r="18" spans="1:8" ht="69.75" customHeight="1" thickTop="1" thickBot="1" x14ac:dyDescent="0.25">
      <c r="A18" s="24" t="s">
        <v>30</v>
      </c>
      <c r="B18" s="64" t="s">
        <v>31</v>
      </c>
      <c r="C18" s="64"/>
      <c r="D18" s="64"/>
      <c r="E18" s="64"/>
      <c r="F18" s="64"/>
      <c r="G18" s="14">
        <f>SUM(G19:G30)</f>
        <v>0</v>
      </c>
      <c r="H18" s="22">
        <f>SUM(H19:H30)</f>
        <v>0</v>
      </c>
    </row>
    <row r="19" spans="1:8" ht="18" customHeight="1" thickTop="1" x14ac:dyDescent="0.2">
      <c r="A19" s="25" t="s">
        <v>32</v>
      </c>
      <c r="B19" s="1">
        <v>1</v>
      </c>
      <c r="C19" s="2" t="s">
        <v>69</v>
      </c>
      <c r="D19" s="2" t="s">
        <v>12</v>
      </c>
      <c r="E19" s="3">
        <v>2727</v>
      </c>
      <c r="F19" s="4">
        <v>0</v>
      </c>
      <c r="G19" s="5">
        <f t="shared" ref="G19:G30" si="7">ROUND((E19*F19),2)</f>
        <v>0</v>
      </c>
      <c r="H19" s="23">
        <f t="shared" si="1"/>
        <v>0</v>
      </c>
    </row>
    <row r="20" spans="1:8" ht="18" customHeight="1" x14ac:dyDescent="0.2">
      <c r="A20" s="25" t="s">
        <v>33</v>
      </c>
      <c r="B20" s="1"/>
      <c r="C20" s="2" t="s">
        <v>83</v>
      </c>
      <c r="D20" s="7" t="s">
        <v>12</v>
      </c>
      <c r="E20" s="3">
        <v>150</v>
      </c>
      <c r="F20" s="28">
        <v>0</v>
      </c>
      <c r="G20" s="29">
        <f t="shared" si="7"/>
        <v>0</v>
      </c>
      <c r="H20" s="31">
        <f t="shared" si="1"/>
        <v>0</v>
      </c>
    </row>
    <row r="21" spans="1:8" ht="18" customHeight="1" x14ac:dyDescent="0.2">
      <c r="A21" s="25" t="s">
        <v>34</v>
      </c>
      <c r="B21" s="1"/>
      <c r="C21" s="2" t="s">
        <v>70</v>
      </c>
      <c r="D21" s="7" t="s">
        <v>12</v>
      </c>
      <c r="E21" s="3">
        <v>85</v>
      </c>
      <c r="F21" s="28">
        <v>0</v>
      </c>
      <c r="G21" s="29">
        <f t="shared" ref="G21" si="8">ROUND((E21*F21),2)</f>
        <v>0</v>
      </c>
      <c r="H21" s="31">
        <f t="shared" ref="H21" si="9">ROUND((G21*(1.23)),2)</f>
        <v>0</v>
      </c>
    </row>
    <row r="22" spans="1:8" ht="18" customHeight="1" x14ac:dyDescent="0.2">
      <c r="A22" s="25" t="s">
        <v>35</v>
      </c>
      <c r="B22" s="6"/>
      <c r="C22" s="7" t="s">
        <v>71</v>
      </c>
      <c r="D22" s="7" t="s">
        <v>12</v>
      </c>
      <c r="E22" s="8">
        <v>898</v>
      </c>
      <c r="F22" s="28">
        <v>0</v>
      </c>
      <c r="G22" s="29">
        <f t="shared" si="7"/>
        <v>0</v>
      </c>
      <c r="H22" s="31">
        <f t="shared" si="1"/>
        <v>0</v>
      </c>
    </row>
    <row r="23" spans="1:8" ht="18" customHeight="1" x14ac:dyDescent="0.2">
      <c r="A23" s="25" t="s">
        <v>37</v>
      </c>
      <c r="B23" s="6"/>
      <c r="C23" s="7" t="s">
        <v>68</v>
      </c>
      <c r="D23" s="7" t="s">
        <v>12</v>
      </c>
      <c r="E23" s="8">
        <v>300</v>
      </c>
      <c r="F23" s="28">
        <v>0</v>
      </c>
      <c r="G23" s="29">
        <f t="shared" ref="G23" si="10">ROUND((E23*F23),2)</f>
        <v>0</v>
      </c>
      <c r="H23" s="31">
        <f t="shared" ref="H23" si="11">ROUND((G23*(1.23)),2)</f>
        <v>0</v>
      </c>
    </row>
    <row r="24" spans="1:8" ht="18" customHeight="1" x14ac:dyDescent="0.2">
      <c r="A24" s="25" t="s">
        <v>38</v>
      </c>
      <c r="B24" s="6">
        <v>2</v>
      </c>
      <c r="C24" s="7" t="s">
        <v>72</v>
      </c>
      <c r="D24" s="7" t="s">
        <v>12</v>
      </c>
      <c r="E24" s="8">
        <v>241</v>
      </c>
      <c r="F24" s="28">
        <v>0</v>
      </c>
      <c r="G24" s="29">
        <f t="shared" si="7"/>
        <v>0</v>
      </c>
      <c r="H24" s="31">
        <f t="shared" si="1"/>
        <v>0</v>
      </c>
    </row>
    <row r="25" spans="1:8" ht="18" customHeight="1" x14ac:dyDescent="0.2">
      <c r="A25" s="25" t="s">
        <v>77</v>
      </c>
      <c r="B25" s="6"/>
      <c r="C25" s="7" t="s">
        <v>73</v>
      </c>
      <c r="D25" s="7" t="s">
        <v>12</v>
      </c>
      <c r="E25" s="8">
        <v>2877</v>
      </c>
      <c r="F25" s="28">
        <v>0</v>
      </c>
      <c r="G25" s="29">
        <f t="shared" ref="G25:G29" si="12">ROUND((E25*F25),2)</f>
        <v>0</v>
      </c>
      <c r="H25" s="31">
        <f t="shared" ref="H25:H29" si="13">ROUND((G25*(1.23)),2)</f>
        <v>0</v>
      </c>
    </row>
    <row r="26" spans="1:8" ht="18" customHeight="1" x14ac:dyDescent="0.2">
      <c r="A26" s="25" t="s">
        <v>78</v>
      </c>
      <c r="B26" s="6"/>
      <c r="C26" s="7" t="s">
        <v>84</v>
      </c>
      <c r="D26" s="7" t="s">
        <v>12</v>
      </c>
      <c r="E26" s="57">
        <v>150</v>
      </c>
      <c r="F26" s="28">
        <v>0</v>
      </c>
      <c r="G26" s="29">
        <f t="shared" ref="G26" si="14">ROUND((E26*F26),2)</f>
        <v>0</v>
      </c>
      <c r="H26" s="31">
        <f t="shared" ref="H26" si="15">ROUND((G26*(1.23)),2)</f>
        <v>0</v>
      </c>
    </row>
    <row r="27" spans="1:8" ht="18" customHeight="1" x14ac:dyDescent="0.2">
      <c r="A27" s="25" t="s">
        <v>79</v>
      </c>
      <c r="B27" s="6"/>
      <c r="C27" s="7" t="s">
        <v>75</v>
      </c>
      <c r="D27" s="7" t="s">
        <v>12</v>
      </c>
      <c r="E27" s="8">
        <v>2877</v>
      </c>
      <c r="F27" s="28">
        <v>0</v>
      </c>
      <c r="G27" s="29">
        <f t="shared" si="12"/>
        <v>0</v>
      </c>
      <c r="H27" s="31">
        <f t="shared" si="13"/>
        <v>0</v>
      </c>
    </row>
    <row r="28" spans="1:8" ht="18" customHeight="1" x14ac:dyDescent="0.2">
      <c r="A28" s="25" t="s">
        <v>80</v>
      </c>
      <c r="B28" s="6"/>
      <c r="C28" s="7" t="s">
        <v>74</v>
      </c>
      <c r="D28" s="7" t="s">
        <v>12</v>
      </c>
      <c r="E28" s="8">
        <f>E21+E22+E23+E24</f>
        <v>1524</v>
      </c>
      <c r="F28" s="28">
        <v>0</v>
      </c>
      <c r="G28" s="29">
        <f t="shared" si="12"/>
        <v>0</v>
      </c>
      <c r="H28" s="31">
        <f t="shared" si="13"/>
        <v>0</v>
      </c>
    </row>
    <row r="29" spans="1:8" ht="18" customHeight="1" x14ac:dyDescent="0.2">
      <c r="A29" s="25" t="s">
        <v>85</v>
      </c>
      <c r="B29" s="6"/>
      <c r="C29" s="7" t="s">
        <v>76</v>
      </c>
      <c r="D29" s="7" t="s">
        <v>12</v>
      </c>
      <c r="E29" s="8">
        <f>E21+E22+E23+E24</f>
        <v>1524</v>
      </c>
      <c r="F29" s="28">
        <v>0</v>
      </c>
      <c r="G29" s="29">
        <f t="shared" si="12"/>
        <v>0</v>
      </c>
      <c r="H29" s="31">
        <f t="shared" si="13"/>
        <v>0</v>
      </c>
    </row>
    <row r="30" spans="1:8" ht="18" customHeight="1" thickBot="1" x14ac:dyDescent="0.25">
      <c r="A30" s="25" t="s">
        <v>86</v>
      </c>
      <c r="B30" s="6"/>
      <c r="C30" s="7" t="s">
        <v>36</v>
      </c>
      <c r="D30" s="7" t="s">
        <v>15</v>
      </c>
      <c r="E30" s="8">
        <v>6</v>
      </c>
      <c r="F30" s="28">
        <v>0</v>
      </c>
      <c r="G30" s="29">
        <f t="shared" si="7"/>
        <v>0</v>
      </c>
      <c r="H30" s="31">
        <f>ROUND((G30*(1.23)),2)</f>
        <v>0</v>
      </c>
    </row>
    <row r="31" spans="1:8" ht="18" customHeight="1" thickTop="1" thickBot="1" x14ac:dyDescent="0.25">
      <c r="A31" s="24" t="s">
        <v>39</v>
      </c>
      <c r="B31" s="64" t="s">
        <v>56</v>
      </c>
      <c r="C31" s="64"/>
      <c r="D31" s="64"/>
      <c r="E31" s="64"/>
      <c r="F31" s="64"/>
      <c r="G31" s="14">
        <f>SUM(G32:G36)</f>
        <v>0</v>
      </c>
      <c r="H31" s="22">
        <f>SUM(H32:H36)</f>
        <v>0</v>
      </c>
    </row>
    <row r="32" spans="1:8" ht="18" customHeight="1" thickTop="1" x14ac:dyDescent="0.2">
      <c r="A32" s="50" t="s">
        <v>40</v>
      </c>
      <c r="B32" s="51"/>
      <c r="C32" s="52" t="s">
        <v>41</v>
      </c>
      <c r="D32" s="52" t="s">
        <v>12</v>
      </c>
      <c r="E32" s="53">
        <v>500</v>
      </c>
      <c r="F32" s="54">
        <v>0</v>
      </c>
      <c r="G32" s="55">
        <f>ROUND((E32*F32),2)</f>
        <v>0</v>
      </c>
      <c r="H32" s="56">
        <f t="shared" ref="H32:H36" si="16">ROUND((G32*(1.23)),2)</f>
        <v>0</v>
      </c>
    </row>
    <row r="33" spans="1:8" ht="18" customHeight="1" x14ac:dyDescent="0.2">
      <c r="A33" s="25" t="s">
        <v>60</v>
      </c>
      <c r="B33" s="19"/>
      <c r="C33" s="20" t="s">
        <v>105</v>
      </c>
      <c r="D33" s="20" t="s">
        <v>9</v>
      </c>
      <c r="E33" s="21">
        <v>1</v>
      </c>
      <c r="F33" s="4">
        <v>0</v>
      </c>
      <c r="G33" s="5">
        <f t="shared" ref="G33" si="17">ROUND((E33*F33),2)</f>
        <v>0</v>
      </c>
      <c r="H33" s="23">
        <f t="shared" si="16"/>
        <v>0</v>
      </c>
    </row>
    <row r="34" spans="1:8" ht="18" customHeight="1" x14ac:dyDescent="0.2">
      <c r="A34" s="25" t="s">
        <v>61</v>
      </c>
      <c r="B34" s="6"/>
      <c r="C34" s="7" t="s">
        <v>57</v>
      </c>
      <c r="D34" s="7" t="s">
        <v>15</v>
      </c>
      <c r="E34" s="8">
        <v>1</v>
      </c>
      <c r="F34" s="28">
        <v>0</v>
      </c>
      <c r="G34" s="29">
        <f t="shared" ref="G34:G35" si="18">ROUND((E34*F34),2)</f>
        <v>0</v>
      </c>
      <c r="H34" s="31">
        <f t="shared" si="16"/>
        <v>0</v>
      </c>
    </row>
    <row r="35" spans="1:8" ht="18" customHeight="1" x14ac:dyDescent="0.2">
      <c r="A35" s="30" t="s">
        <v>62</v>
      </c>
      <c r="B35" s="6"/>
      <c r="C35" s="7" t="s">
        <v>64</v>
      </c>
      <c r="D35" s="7" t="s">
        <v>9</v>
      </c>
      <c r="E35" s="8">
        <v>4</v>
      </c>
      <c r="F35" s="28">
        <v>0</v>
      </c>
      <c r="G35" s="29">
        <f t="shared" si="18"/>
        <v>0</v>
      </c>
      <c r="H35" s="31">
        <f t="shared" si="16"/>
        <v>0</v>
      </c>
    </row>
    <row r="36" spans="1:8" ht="21" customHeight="1" thickBot="1" x14ac:dyDescent="0.25">
      <c r="A36" s="42" t="s">
        <v>81</v>
      </c>
      <c r="B36" s="43"/>
      <c r="C36" s="44" t="s">
        <v>63</v>
      </c>
      <c r="D36" s="44" t="s">
        <v>9</v>
      </c>
      <c r="E36" s="45">
        <v>1</v>
      </c>
      <c r="F36" s="46">
        <v>0</v>
      </c>
      <c r="G36" s="47">
        <f t="shared" ref="G36" si="19">ROUND((E36*F36),2)</f>
        <v>0</v>
      </c>
      <c r="H36" s="48">
        <f t="shared" si="16"/>
        <v>0</v>
      </c>
    </row>
    <row r="37" spans="1:8" ht="21" customHeight="1" thickBot="1" x14ac:dyDescent="0.25">
      <c r="A37" s="61" t="s">
        <v>54</v>
      </c>
      <c r="B37" s="62"/>
      <c r="C37" s="62"/>
      <c r="D37" s="62"/>
      <c r="E37" s="62"/>
      <c r="F37" s="63"/>
      <c r="G37" s="49">
        <f>SUM(G3,G7,G13,G18,G31)</f>
        <v>0</v>
      </c>
      <c r="H37" s="49">
        <f>SUM(H3,H7,H13,H18,H31)</f>
        <v>0</v>
      </c>
    </row>
    <row r="38" spans="1:8" x14ac:dyDescent="0.2">
      <c r="F38" s="12"/>
    </row>
  </sheetData>
  <protectedRanges>
    <protectedRange sqref="F34:F36 F3:F32" name="Zakres1"/>
    <protectedRange sqref="F33" name="Zakres1_1"/>
  </protectedRanges>
  <dataConsolidate/>
  <mergeCells count="7">
    <mergeCell ref="A1:H1"/>
    <mergeCell ref="A37:F37"/>
    <mergeCell ref="B3:F3"/>
    <mergeCell ref="B7:F7"/>
    <mergeCell ref="B13:F13"/>
    <mergeCell ref="B18:F18"/>
    <mergeCell ref="B31:F31"/>
  </mergeCells>
  <phoneticPr fontId="2" type="noConversion"/>
  <printOptions horizontalCentered="1"/>
  <pageMargins left="0.23622047244094491" right="0.23622047244094491" top="0.98425196850393704" bottom="0.74803149606299213" header="0.31496062992125984" footer="0.31496062992125984"/>
  <pageSetup paperSize="9" scale="63" orientation="portrait" r:id="rId1"/>
  <headerFooter alignWithMargins="0">
    <oddHeader>&amp;C&amp;"Calibri,Kursywa"Kosztorys ofertowy - budowa ulic na osiedlu Kamieni Szlachetnych w Biedrusku, gmina Suchy Las</oddHeader>
    <oddFooter>&amp;C&amp;"Calibri,Pogrubiony"Strona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0725D-2136-44EB-AFF7-B226657EEB77}">
  <sheetPr>
    <pageSetUpPr fitToPage="1"/>
  </sheetPr>
  <dimension ref="A1:H50"/>
  <sheetViews>
    <sheetView view="pageBreakPreview" zoomScaleNormal="100" zoomScaleSheetLayoutView="100" workbookViewId="0">
      <selection sqref="A1:H1"/>
    </sheetView>
  </sheetViews>
  <sheetFormatPr defaultColWidth="9.140625" defaultRowHeight="12.75" x14ac:dyDescent="0.2"/>
  <cols>
    <col min="1" max="1" width="5.42578125" style="27" customWidth="1"/>
    <col min="2" max="2" width="5.42578125" style="9" hidden="1" customWidth="1"/>
    <col min="3" max="3" width="96" style="9" customWidth="1"/>
    <col min="4" max="4" width="6" style="9" customWidth="1"/>
    <col min="5" max="5" width="9.140625" style="11"/>
    <col min="6" max="6" width="14.28515625" style="9" customWidth="1"/>
    <col min="7" max="8" width="14.28515625" style="13" customWidth="1"/>
    <col min="9" max="16384" width="9.140625" style="9"/>
  </cols>
  <sheetData>
    <row r="1" spans="1:8" ht="32.25" customHeight="1" x14ac:dyDescent="0.2">
      <c r="A1" s="58" t="s">
        <v>103</v>
      </c>
      <c r="B1" s="59"/>
      <c r="C1" s="59"/>
      <c r="D1" s="59"/>
      <c r="E1" s="59"/>
      <c r="F1" s="59"/>
      <c r="G1" s="59"/>
      <c r="H1" s="60"/>
    </row>
    <row r="2" spans="1:8" s="10" customFormat="1" ht="26.25" thickBot="1" x14ac:dyDescent="0.25">
      <c r="A2" s="37" t="s">
        <v>0</v>
      </c>
      <c r="B2" s="38"/>
      <c r="C2" s="38" t="s">
        <v>1</v>
      </c>
      <c r="D2" s="39" t="s">
        <v>2</v>
      </c>
      <c r="E2" s="40" t="s">
        <v>3</v>
      </c>
      <c r="F2" s="39" t="s">
        <v>4</v>
      </c>
      <c r="G2" s="40" t="s">
        <v>5</v>
      </c>
      <c r="H2" s="41" t="s">
        <v>6</v>
      </c>
    </row>
    <row r="3" spans="1:8" ht="18" customHeight="1" thickTop="1" thickBot="1" x14ac:dyDescent="0.25">
      <c r="A3" s="24">
        <v>1</v>
      </c>
      <c r="B3" s="64" t="s">
        <v>7</v>
      </c>
      <c r="C3" s="64"/>
      <c r="D3" s="64"/>
      <c r="E3" s="64"/>
      <c r="F3" s="64"/>
      <c r="G3" s="14">
        <f>SUM(G4:G6)</f>
        <v>0</v>
      </c>
      <c r="H3" s="22">
        <f>SUM(H4:H6)</f>
        <v>0</v>
      </c>
    </row>
    <row r="4" spans="1:8" ht="18" customHeight="1" thickTop="1" x14ac:dyDescent="0.2">
      <c r="A4" s="25" t="s">
        <v>8</v>
      </c>
      <c r="B4" s="1">
        <v>1</v>
      </c>
      <c r="C4" s="2" t="s">
        <v>58</v>
      </c>
      <c r="D4" s="2" t="s">
        <v>9</v>
      </c>
      <c r="E4" s="3">
        <v>1</v>
      </c>
      <c r="F4" s="4">
        <v>0</v>
      </c>
      <c r="G4" s="5">
        <f>ROUND((E4*F4),2)</f>
        <v>0</v>
      </c>
      <c r="H4" s="23">
        <f>ROUND((G4*(1.23)),2)</f>
        <v>0</v>
      </c>
    </row>
    <row r="5" spans="1:8" ht="18" customHeight="1" x14ac:dyDescent="0.2">
      <c r="A5" s="30" t="s">
        <v>10</v>
      </c>
      <c r="B5" s="6">
        <v>2</v>
      </c>
      <c r="C5" s="7" t="s">
        <v>59</v>
      </c>
      <c r="D5" s="7" t="s">
        <v>9</v>
      </c>
      <c r="E5" s="8">
        <v>1</v>
      </c>
      <c r="F5" s="28">
        <v>0</v>
      </c>
      <c r="G5" s="29">
        <f t="shared" ref="G5:G6" si="0">ROUND((E5*F5),2)</f>
        <v>0</v>
      </c>
      <c r="H5" s="31">
        <f t="shared" ref="H5:H30" si="1">ROUND((G5*(1.23)),2)</f>
        <v>0</v>
      </c>
    </row>
    <row r="6" spans="1:8" ht="18" customHeight="1" thickBot="1" x14ac:dyDescent="0.25">
      <c r="A6" s="34" t="s">
        <v>11</v>
      </c>
      <c r="B6" s="15">
        <v>3</v>
      </c>
      <c r="C6" s="16" t="s">
        <v>55</v>
      </c>
      <c r="D6" s="16" t="s">
        <v>12</v>
      </c>
      <c r="E6" s="17">
        <v>4241</v>
      </c>
      <c r="F6" s="18">
        <v>0</v>
      </c>
      <c r="G6" s="35">
        <f t="shared" si="0"/>
        <v>0</v>
      </c>
      <c r="H6" s="36">
        <f t="shared" si="1"/>
        <v>0</v>
      </c>
    </row>
    <row r="7" spans="1:8" ht="54.75" customHeight="1" thickTop="1" thickBot="1" x14ac:dyDescent="0.25">
      <c r="A7" s="24">
        <v>2</v>
      </c>
      <c r="B7" s="64" t="s">
        <v>13</v>
      </c>
      <c r="C7" s="64"/>
      <c r="D7" s="64"/>
      <c r="E7" s="64"/>
      <c r="F7" s="64"/>
      <c r="G7" s="14">
        <f>SUM(G8:G15)</f>
        <v>0</v>
      </c>
      <c r="H7" s="22">
        <f>SUM(H8:H15)</f>
        <v>0</v>
      </c>
    </row>
    <row r="8" spans="1:8" ht="19.5" customHeight="1" thickTop="1" x14ac:dyDescent="0.2">
      <c r="A8" s="30" t="s">
        <v>14</v>
      </c>
      <c r="B8" s="6"/>
      <c r="C8" s="7" t="s">
        <v>87</v>
      </c>
      <c r="D8" s="7" t="s">
        <v>9</v>
      </c>
      <c r="E8" s="8">
        <v>1</v>
      </c>
      <c r="F8" s="28">
        <v>0</v>
      </c>
      <c r="G8" s="29">
        <f t="shared" ref="G8:G9" si="2">ROUND((E8*F8),2)</f>
        <v>0</v>
      </c>
      <c r="H8" s="31">
        <f t="shared" ref="H8:H9" si="3">ROUND((G8*(1.23)),2)</f>
        <v>0</v>
      </c>
    </row>
    <row r="9" spans="1:8" ht="19.5" customHeight="1" x14ac:dyDescent="0.2">
      <c r="A9" s="30" t="s">
        <v>16</v>
      </c>
      <c r="B9" s="6"/>
      <c r="C9" s="7" t="s">
        <v>88</v>
      </c>
      <c r="D9" s="7" t="s">
        <v>9</v>
      </c>
      <c r="E9" s="8">
        <v>1</v>
      </c>
      <c r="F9" s="28">
        <v>0</v>
      </c>
      <c r="G9" s="29">
        <f t="shared" si="2"/>
        <v>0</v>
      </c>
      <c r="H9" s="31">
        <f t="shared" si="3"/>
        <v>0</v>
      </c>
    </row>
    <row r="10" spans="1:8" ht="18" customHeight="1" x14ac:dyDescent="0.2">
      <c r="A10" s="30" t="s">
        <v>89</v>
      </c>
      <c r="B10" s="1">
        <v>1</v>
      </c>
      <c r="C10" s="2" t="s">
        <v>82</v>
      </c>
      <c r="D10" s="2" t="s">
        <v>15</v>
      </c>
      <c r="E10" s="3">
        <v>17</v>
      </c>
      <c r="F10" s="4">
        <v>0</v>
      </c>
      <c r="G10" s="5">
        <f>ROUND((E10*F10),2)</f>
        <v>0</v>
      </c>
      <c r="H10" s="23">
        <f t="shared" si="1"/>
        <v>0</v>
      </c>
    </row>
    <row r="11" spans="1:8" ht="18" customHeight="1" x14ac:dyDescent="0.2">
      <c r="A11" s="30" t="s">
        <v>90</v>
      </c>
      <c r="B11" s="6"/>
      <c r="C11" s="7" t="s">
        <v>67</v>
      </c>
      <c r="D11" s="7" t="s">
        <v>15</v>
      </c>
      <c r="E11" s="8">
        <v>12</v>
      </c>
      <c r="F11" s="28">
        <v>0</v>
      </c>
      <c r="G11" s="29">
        <f>ROUND((E11*F11),2)</f>
        <v>0</v>
      </c>
      <c r="H11" s="31">
        <f t="shared" si="1"/>
        <v>0</v>
      </c>
    </row>
    <row r="12" spans="1:8" ht="18" customHeight="1" x14ac:dyDescent="0.2">
      <c r="A12" s="30" t="s">
        <v>17</v>
      </c>
      <c r="B12" s="6"/>
      <c r="C12" s="7" t="s">
        <v>93</v>
      </c>
      <c r="D12" s="7" t="s">
        <v>19</v>
      </c>
      <c r="E12" s="8">
        <v>122.5</v>
      </c>
      <c r="F12" s="28">
        <v>0</v>
      </c>
      <c r="G12" s="29">
        <f t="shared" ref="G12" si="4">ROUND((E12*F12),2)</f>
        <v>0</v>
      </c>
      <c r="H12" s="31">
        <f t="shared" si="1"/>
        <v>0</v>
      </c>
    </row>
    <row r="13" spans="1:8" ht="19.5" customHeight="1" x14ac:dyDescent="0.2">
      <c r="A13" s="30" t="s">
        <v>91</v>
      </c>
      <c r="B13" s="6"/>
      <c r="C13" s="32" t="s">
        <v>18</v>
      </c>
      <c r="D13" s="32" t="s">
        <v>19</v>
      </c>
      <c r="E13" s="33">
        <v>353</v>
      </c>
      <c r="F13" s="28">
        <v>0</v>
      </c>
      <c r="G13" s="29">
        <f>ROUND((E13*F13),2)</f>
        <v>0</v>
      </c>
      <c r="H13" s="31">
        <f t="shared" si="1"/>
        <v>0</v>
      </c>
    </row>
    <row r="14" spans="1:8" ht="19.5" customHeight="1" x14ac:dyDescent="0.2">
      <c r="A14" s="30" t="s">
        <v>92</v>
      </c>
      <c r="B14" s="6"/>
      <c r="C14" s="32" t="s">
        <v>106</v>
      </c>
      <c r="D14" s="32" t="s">
        <v>19</v>
      </c>
      <c r="E14" s="33">
        <v>475.5</v>
      </c>
      <c r="F14" s="28">
        <v>0</v>
      </c>
      <c r="G14" s="29">
        <f t="shared" ref="G14" si="5">ROUND((E14*F14),2)</f>
        <v>0</v>
      </c>
      <c r="H14" s="31">
        <f t="shared" si="1"/>
        <v>0</v>
      </c>
    </row>
    <row r="15" spans="1:8" ht="18" customHeight="1" thickBot="1" x14ac:dyDescent="0.25">
      <c r="A15" s="30" t="s">
        <v>107</v>
      </c>
      <c r="B15" s="6"/>
      <c r="C15" s="7" t="s">
        <v>20</v>
      </c>
      <c r="D15" s="7" t="s">
        <v>19</v>
      </c>
      <c r="E15" s="8">
        <v>40</v>
      </c>
      <c r="F15" s="28">
        <v>0</v>
      </c>
      <c r="G15" s="29">
        <f>ROUND((E15*F15),2)</f>
        <v>0</v>
      </c>
      <c r="H15" s="31">
        <f t="shared" si="1"/>
        <v>0</v>
      </c>
    </row>
    <row r="16" spans="1:8" ht="41.25" customHeight="1" thickTop="1" thickBot="1" x14ac:dyDescent="0.25">
      <c r="A16" s="24">
        <v>3</v>
      </c>
      <c r="B16" s="65" t="s">
        <v>21</v>
      </c>
      <c r="C16" s="66"/>
      <c r="D16" s="66"/>
      <c r="E16" s="66"/>
      <c r="F16" s="67"/>
      <c r="G16" s="14">
        <f>SUM(G17:G20)</f>
        <v>0</v>
      </c>
      <c r="H16" s="22">
        <f>SUM(H17:H20)</f>
        <v>0</v>
      </c>
    </row>
    <row r="17" spans="1:8" ht="18" customHeight="1" thickTop="1" x14ac:dyDescent="0.2">
      <c r="A17" s="25" t="s">
        <v>22</v>
      </c>
      <c r="B17" s="1">
        <v>1</v>
      </c>
      <c r="C17" s="2" t="s">
        <v>23</v>
      </c>
      <c r="D17" s="2" t="s">
        <v>19</v>
      </c>
      <c r="E17" s="3">
        <v>740</v>
      </c>
      <c r="F17" s="4">
        <v>0</v>
      </c>
      <c r="G17" s="5">
        <f>ROUND((E17*F17),2)</f>
        <v>0</v>
      </c>
      <c r="H17" s="23">
        <f t="shared" si="1"/>
        <v>0</v>
      </c>
    </row>
    <row r="18" spans="1:8" ht="18" customHeight="1" x14ac:dyDescent="0.2">
      <c r="A18" s="30" t="s">
        <v>24</v>
      </c>
      <c r="B18" s="6">
        <v>2</v>
      </c>
      <c r="C18" s="7" t="s">
        <v>99</v>
      </c>
      <c r="D18" s="7" t="s">
        <v>19</v>
      </c>
      <c r="E18" s="8">
        <v>110</v>
      </c>
      <c r="F18" s="28">
        <v>0</v>
      </c>
      <c r="G18" s="29">
        <f>ROUND((E18*F18),2)</f>
        <v>0</v>
      </c>
      <c r="H18" s="31">
        <f t="shared" si="1"/>
        <v>0</v>
      </c>
    </row>
    <row r="19" spans="1:8" ht="18" customHeight="1" x14ac:dyDescent="0.2">
      <c r="A19" s="30" t="s">
        <v>26</v>
      </c>
      <c r="B19" s="6">
        <v>3</v>
      </c>
      <c r="C19" s="7" t="s">
        <v>27</v>
      </c>
      <c r="D19" s="7" t="s">
        <v>19</v>
      </c>
      <c r="E19" s="8">
        <v>45</v>
      </c>
      <c r="F19" s="28">
        <v>0</v>
      </c>
      <c r="G19" s="29">
        <f>ROUND((E19*F19),2)</f>
        <v>0</v>
      </c>
      <c r="H19" s="31">
        <f t="shared" si="1"/>
        <v>0</v>
      </c>
    </row>
    <row r="20" spans="1:8" ht="18" customHeight="1" thickBot="1" x14ac:dyDescent="0.25">
      <c r="A20" s="34" t="s">
        <v>28</v>
      </c>
      <c r="B20" s="16">
        <v>4</v>
      </c>
      <c r="C20" s="16" t="s">
        <v>29</v>
      </c>
      <c r="D20" s="16" t="s">
        <v>19</v>
      </c>
      <c r="E20" s="17">
        <v>600</v>
      </c>
      <c r="F20" s="18">
        <v>0</v>
      </c>
      <c r="G20" s="35">
        <f>ROUND((E20*F20),2)</f>
        <v>0</v>
      </c>
      <c r="H20" s="36">
        <f t="shared" si="1"/>
        <v>0</v>
      </c>
    </row>
    <row r="21" spans="1:8" ht="69.75" customHeight="1" thickTop="1" thickBot="1" x14ac:dyDescent="0.25">
      <c r="A21" s="24" t="s">
        <v>30</v>
      </c>
      <c r="B21" s="65" t="s">
        <v>31</v>
      </c>
      <c r="C21" s="66"/>
      <c r="D21" s="66"/>
      <c r="E21" s="66"/>
      <c r="F21" s="67"/>
      <c r="G21" s="14">
        <f>SUM(G22:G31)</f>
        <v>0</v>
      </c>
      <c r="H21" s="22">
        <f>SUM(H22:H31)</f>
        <v>0</v>
      </c>
    </row>
    <row r="22" spans="1:8" ht="18" customHeight="1" thickTop="1" x14ac:dyDescent="0.2">
      <c r="A22" s="25" t="s">
        <v>32</v>
      </c>
      <c r="B22" s="1">
        <v>1</v>
      </c>
      <c r="C22" s="2" t="s">
        <v>69</v>
      </c>
      <c r="D22" s="2" t="s">
        <v>12</v>
      </c>
      <c r="E22" s="3">
        <f>2425-78</f>
        <v>2347</v>
      </c>
      <c r="F22" s="4">
        <v>0</v>
      </c>
      <c r="G22" s="5">
        <f t="shared" ref="G22:G31" si="6">ROUND((E22*F22),2)</f>
        <v>0</v>
      </c>
      <c r="H22" s="23">
        <f t="shared" si="1"/>
        <v>0</v>
      </c>
    </row>
    <row r="23" spans="1:8" ht="18" customHeight="1" x14ac:dyDescent="0.2">
      <c r="A23" s="25" t="s">
        <v>33</v>
      </c>
      <c r="B23" s="1"/>
      <c r="C23" s="2" t="s">
        <v>83</v>
      </c>
      <c r="D23" s="7" t="s">
        <v>12</v>
      </c>
      <c r="E23" s="3">
        <v>78</v>
      </c>
      <c r="F23" s="28">
        <v>0</v>
      </c>
      <c r="G23" s="29">
        <f t="shared" si="6"/>
        <v>0</v>
      </c>
      <c r="H23" s="31">
        <f t="shared" ref="H23" si="7">ROUND((G23*(1.23)),2)</f>
        <v>0</v>
      </c>
    </row>
    <row r="24" spans="1:8" ht="18" customHeight="1" x14ac:dyDescent="0.2">
      <c r="A24" s="25" t="s">
        <v>34</v>
      </c>
      <c r="B24" s="6"/>
      <c r="C24" s="7" t="s">
        <v>71</v>
      </c>
      <c r="D24" s="7" t="s">
        <v>12</v>
      </c>
      <c r="E24" s="8">
        <v>981</v>
      </c>
      <c r="F24" s="28">
        <v>0</v>
      </c>
      <c r="G24" s="29">
        <f t="shared" si="6"/>
        <v>0</v>
      </c>
      <c r="H24" s="31">
        <f t="shared" si="1"/>
        <v>0</v>
      </c>
    </row>
    <row r="25" spans="1:8" ht="18" customHeight="1" x14ac:dyDescent="0.2">
      <c r="A25" s="25" t="s">
        <v>35</v>
      </c>
      <c r="B25" s="6">
        <v>2</v>
      </c>
      <c r="C25" s="7" t="s">
        <v>72</v>
      </c>
      <c r="D25" s="7" t="s">
        <v>12</v>
      </c>
      <c r="E25" s="8">
        <v>235</v>
      </c>
      <c r="F25" s="28">
        <v>0</v>
      </c>
      <c r="G25" s="29">
        <f t="shared" si="6"/>
        <v>0</v>
      </c>
      <c r="H25" s="31">
        <f t="shared" si="1"/>
        <v>0</v>
      </c>
    </row>
    <row r="26" spans="1:8" ht="18" customHeight="1" x14ac:dyDescent="0.2">
      <c r="A26" s="25" t="s">
        <v>37</v>
      </c>
      <c r="B26" s="6"/>
      <c r="C26" s="7" t="s">
        <v>73</v>
      </c>
      <c r="D26" s="7" t="s">
        <v>12</v>
      </c>
      <c r="E26" s="8">
        <v>2425</v>
      </c>
      <c r="F26" s="28">
        <v>0</v>
      </c>
      <c r="G26" s="29">
        <f t="shared" si="6"/>
        <v>0</v>
      </c>
      <c r="H26" s="31">
        <f t="shared" si="1"/>
        <v>0</v>
      </c>
    </row>
    <row r="27" spans="1:8" ht="18" customHeight="1" x14ac:dyDescent="0.2">
      <c r="A27" s="25" t="s">
        <v>38</v>
      </c>
      <c r="B27" s="6"/>
      <c r="C27" s="7" t="s">
        <v>84</v>
      </c>
      <c r="D27" s="7" t="s">
        <v>12</v>
      </c>
      <c r="E27" s="57">
        <v>78</v>
      </c>
      <c r="F27" s="28">
        <v>0</v>
      </c>
      <c r="G27" s="29">
        <f t="shared" si="6"/>
        <v>0</v>
      </c>
      <c r="H27" s="31">
        <f t="shared" ref="H27" si="8">ROUND((G27*(1.23)),2)</f>
        <v>0</v>
      </c>
    </row>
    <row r="28" spans="1:8" ht="18" customHeight="1" x14ac:dyDescent="0.2">
      <c r="A28" s="25" t="s">
        <v>77</v>
      </c>
      <c r="B28" s="6"/>
      <c r="C28" s="7" t="s">
        <v>75</v>
      </c>
      <c r="D28" s="7" t="s">
        <v>12</v>
      </c>
      <c r="E28" s="8">
        <v>2425</v>
      </c>
      <c r="F28" s="28">
        <v>0</v>
      </c>
      <c r="G28" s="29">
        <f t="shared" si="6"/>
        <v>0</v>
      </c>
      <c r="H28" s="31">
        <f t="shared" si="1"/>
        <v>0</v>
      </c>
    </row>
    <row r="29" spans="1:8" ht="18" customHeight="1" x14ac:dyDescent="0.2">
      <c r="A29" s="25" t="s">
        <v>78</v>
      </c>
      <c r="B29" s="6"/>
      <c r="C29" s="7" t="s">
        <v>74</v>
      </c>
      <c r="D29" s="7" t="s">
        <v>12</v>
      </c>
      <c r="E29" s="8">
        <f>E24+E25</f>
        <v>1216</v>
      </c>
      <c r="F29" s="28">
        <v>0</v>
      </c>
      <c r="G29" s="29">
        <f t="shared" si="6"/>
        <v>0</v>
      </c>
      <c r="H29" s="31">
        <f t="shared" si="1"/>
        <v>0</v>
      </c>
    </row>
    <row r="30" spans="1:8" ht="18" customHeight="1" x14ac:dyDescent="0.2">
      <c r="A30" s="25" t="s">
        <v>79</v>
      </c>
      <c r="B30" s="6"/>
      <c r="C30" s="7" t="s">
        <v>76</v>
      </c>
      <c r="D30" s="7" t="s">
        <v>12</v>
      </c>
      <c r="E30" s="8">
        <f>E24+E25</f>
        <v>1216</v>
      </c>
      <c r="F30" s="28">
        <v>0</v>
      </c>
      <c r="G30" s="29">
        <f t="shared" si="6"/>
        <v>0</v>
      </c>
      <c r="H30" s="31">
        <f t="shared" si="1"/>
        <v>0</v>
      </c>
    </row>
    <row r="31" spans="1:8" ht="18" customHeight="1" thickBot="1" x14ac:dyDescent="0.25">
      <c r="A31" s="25" t="s">
        <v>80</v>
      </c>
      <c r="B31" s="6"/>
      <c r="C31" s="7" t="s">
        <v>36</v>
      </c>
      <c r="D31" s="7" t="s">
        <v>15</v>
      </c>
      <c r="E31" s="8">
        <v>6</v>
      </c>
      <c r="F31" s="28">
        <v>0</v>
      </c>
      <c r="G31" s="29">
        <f t="shared" si="6"/>
        <v>0</v>
      </c>
      <c r="H31" s="31">
        <f>ROUND((G31*(1.23)),2)</f>
        <v>0</v>
      </c>
    </row>
    <row r="32" spans="1:8" ht="18" customHeight="1" thickTop="1" thickBot="1" x14ac:dyDescent="0.25">
      <c r="A32" s="24" t="s">
        <v>39</v>
      </c>
      <c r="B32" s="65" t="s">
        <v>43</v>
      </c>
      <c r="C32" s="66"/>
      <c r="D32" s="66"/>
      <c r="E32" s="66"/>
      <c r="F32" s="67"/>
      <c r="G32" s="14">
        <f>SUM(G33:G42)</f>
        <v>0</v>
      </c>
      <c r="H32" s="22">
        <f>SUM(H33:H42)</f>
        <v>0</v>
      </c>
    </row>
    <row r="33" spans="1:8" ht="18" customHeight="1" thickTop="1" x14ac:dyDescent="0.2">
      <c r="A33" s="25" t="s">
        <v>40</v>
      </c>
      <c r="B33" s="1"/>
      <c r="C33" s="2" t="s">
        <v>67</v>
      </c>
      <c r="D33" s="2" t="s">
        <v>15</v>
      </c>
      <c r="E33" s="3">
        <v>4</v>
      </c>
      <c r="F33" s="4">
        <v>0</v>
      </c>
      <c r="G33" s="5">
        <f t="shared" ref="G33:G42" si="9">ROUND((E33*F33),2)</f>
        <v>0</v>
      </c>
      <c r="H33" s="23">
        <f t="shared" ref="H33:H42" si="10">ROUND((G33*(1.23)),2)</f>
        <v>0</v>
      </c>
    </row>
    <row r="34" spans="1:8" ht="18" customHeight="1" x14ac:dyDescent="0.2">
      <c r="A34" s="25" t="s">
        <v>60</v>
      </c>
      <c r="B34" s="1"/>
      <c r="C34" s="2" t="s">
        <v>20</v>
      </c>
      <c r="D34" s="2" t="s">
        <v>19</v>
      </c>
      <c r="E34" s="3">
        <v>10</v>
      </c>
      <c r="F34" s="28">
        <v>0</v>
      </c>
      <c r="G34" s="29">
        <f t="shared" si="9"/>
        <v>0</v>
      </c>
      <c r="H34" s="31">
        <f t="shared" ref="H34" si="11">ROUND((G34*(1.23)),2)</f>
        <v>0</v>
      </c>
    </row>
    <row r="35" spans="1:8" ht="18" customHeight="1" x14ac:dyDescent="0.2">
      <c r="A35" s="25" t="s">
        <v>61</v>
      </c>
      <c r="B35" s="1"/>
      <c r="C35" s="2" t="s">
        <v>100</v>
      </c>
      <c r="D35" s="2" t="s">
        <v>19</v>
      </c>
      <c r="E35" s="3">
        <v>200</v>
      </c>
      <c r="F35" s="28">
        <v>0</v>
      </c>
      <c r="G35" s="29">
        <f t="shared" si="9"/>
        <v>0</v>
      </c>
      <c r="H35" s="31">
        <f t="shared" ref="H35" si="12">ROUND((G35*(1.23)),2)</f>
        <v>0</v>
      </c>
    </row>
    <row r="36" spans="1:8" ht="18" customHeight="1" x14ac:dyDescent="0.2">
      <c r="A36" s="25" t="s">
        <v>62</v>
      </c>
      <c r="B36" s="1"/>
      <c r="C36" s="2" t="s">
        <v>45</v>
      </c>
      <c r="D36" s="7" t="s">
        <v>12</v>
      </c>
      <c r="E36" s="3">
        <v>150</v>
      </c>
      <c r="F36" s="28">
        <v>0</v>
      </c>
      <c r="G36" s="29">
        <f t="shared" si="9"/>
        <v>0</v>
      </c>
      <c r="H36" s="31">
        <f t="shared" ref="H36" si="13">ROUND((G36*(1.23)),2)</f>
        <v>0</v>
      </c>
    </row>
    <row r="37" spans="1:8" ht="18" customHeight="1" x14ac:dyDescent="0.2">
      <c r="A37" s="25" t="s">
        <v>81</v>
      </c>
      <c r="B37" s="6"/>
      <c r="C37" s="7" t="s">
        <v>47</v>
      </c>
      <c r="D37" s="7" t="s">
        <v>12</v>
      </c>
      <c r="E37" s="8">
        <v>150</v>
      </c>
      <c r="F37" s="28">
        <v>0</v>
      </c>
      <c r="G37" s="29">
        <f t="shared" si="9"/>
        <v>0</v>
      </c>
      <c r="H37" s="31">
        <f t="shared" si="10"/>
        <v>0</v>
      </c>
    </row>
    <row r="38" spans="1:8" ht="18" customHeight="1" x14ac:dyDescent="0.2">
      <c r="A38" s="25" t="s">
        <v>94</v>
      </c>
      <c r="B38" s="6"/>
      <c r="C38" s="7" t="s">
        <v>49</v>
      </c>
      <c r="D38" s="7" t="s">
        <v>12</v>
      </c>
      <c r="E38" s="8">
        <v>150</v>
      </c>
      <c r="F38" s="28">
        <v>0</v>
      </c>
      <c r="G38" s="29">
        <f t="shared" si="9"/>
        <v>0</v>
      </c>
      <c r="H38" s="31">
        <f t="shared" si="10"/>
        <v>0</v>
      </c>
    </row>
    <row r="39" spans="1:8" ht="18" customHeight="1" x14ac:dyDescent="0.2">
      <c r="A39" s="25" t="s">
        <v>95</v>
      </c>
      <c r="B39" s="6"/>
      <c r="C39" s="7" t="s">
        <v>101</v>
      </c>
      <c r="D39" s="7" t="s">
        <v>12</v>
      </c>
      <c r="E39" s="8">
        <v>150</v>
      </c>
      <c r="F39" s="28">
        <v>0</v>
      </c>
      <c r="G39" s="29">
        <f t="shared" si="9"/>
        <v>0</v>
      </c>
      <c r="H39" s="31">
        <f t="shared" si="10"/>
        <v>0</v>
      </c>
    </row>
    <row r="40" spans="1:8" ht="18" customHeight="1" x14ac:dyDescent="0.2">
      <c r="A40" s="25" t="s">
        <v>96</v>
      </c>
      <c r="B40" s="6"/>
      <c r="C40" s="7" t="s">
        <v>52</v>
      </c>
      <c r="D40" s="7" t="s">
        <v>12</v>
      </c>
      <c r="E40" s="8">
        <v>150</v>
      </c>
      <c r="F40" s="28">
        <v>0</v>
      </c>
      <c r="G40" s="29">
        <f t="shared" si="9"/>
        <v>0</v>
      </c>
      <c r="H40" s="31">
        <f t="shared" si="10"/>
        <v>0</v>
      </c>
    </row>
    <row r="41" spans="1:8" ht="18" customHeight="1" x14ac:dyDescent="0.2">
      <c r="A41" s="25" t="s">
        <v>97</v>
      </c>
      <c r="B41" s="6"/>
      <c r="C41" s="7" t="s">
        <v>102</v>
      </c>
      <c r="D41" s="7" t="s">
        <v>12</v>
      </c>
      <c r="E41" s="8">
        <v>150</v>
      </c>
      <c r="F41" s="28">
        <v>0</v>
      </c>
      <c r="G41" s="29">
        <f t="shared" si="9"/>
        <v>0</v>
      </c>
      <c r="H41" s="31">
        <f t="shared" si="10"/>
        <v>0</v>
      </c>
    </row>
    <row r="42" spans="1:8" ht="18" customHeight="1" thickBot="1" x14ac:dyDescent="0.25">
      <c r="A42" s="25" t="s">
        <v>98</v>
      </c>
      <c r="B42" s="44"/>
      <c r="C42" s="44" t="s">
        <v>53</v>
      </c>
      <c r="D42" s="44" t="s">
        <v>12</v>
      </c>
      <c r="E42" s="45">
        <v>612.5</v>
      </c>
      <c r="F42" s="46">
        <v>0</v>
      </c>
      <c r="G42" s="47">
        <f t="shared" si="9"/>
        <v>0</v>
      </c>
      <c r="H42" s="48">
        <f t="shared" si="10"/>
        <v>0</v>
      </c>
    </row>
    <row r="43" spans="1:8" ht="18" customHeight="1" thickTop="1" thickBot="1" x14ac:dyDescent="0.25">
      <c r="A43" s="24" t="s">
        <v>42</v>
      </c>
      <c r="B43" s="65" t="s">
        <v>56</v>
      </c>
      <c r="C43" s="66"/>
      <c r="D43" s="66"/>
      <c r="E43" s="66"/>
      <c r="F43" s="67"/>
      <c r="G43" s="14">
        <f>SUM(G44:G48)</f>
        <v>0</v>
      </c>
      <c r="H43" s="22">
        <f>SUM(H44:H48)</f>
        <v>0</v>
      </c>
    </row>
    <row r="44" spans="1:8" ht="18" customHeight="1" thickTop="1" x14ac:dyDescent="0.2">
      <c r="A44" s="50" t="s">
        <v>44</v>
      </c>
      <c r="B44" s="51"/>
      <c r="C44" s="52" t="s">
        <v>41</v>
      </c>
      <c r="D44" s="52" t="s">
        <v>12</v>
      </c>
      <c r="E44" s="53">
        <v>600</v>
      </c>
      <c r="F44" s="54">
        <v>0</v>
      </c>
      <c r="G44" s="55">
        <f>ROUND((E44*F44),2)</f>
        <v>0</v>
      </c>
      <c r="H44" s="56">
        <f t="shared" ref="H44:H48" si="14">ROUND((G44*(1.23)),2)</f>
        <v>0</v>
      </c>
    </row>
    <row r="45" spans="1:8" ht="18" customHeight="1" x14ac:dyDescent="0.2">
      <c r="A45" s="25" t="s">
        <v>46</v>
      </c>
      <c r="B45" s="19"/>
      <c r="C45" s="20" t="s">
        <v>104</v>
      </c>
      <c r="D45" s="20" t="s">
        <v>9</v>
      </c>
      <c r="E45" s="21">
        <v>1</v>
      </c>
      <c r="F45" s="28">
        <v>0</v>
      </c>
      <c r="G45" s="29">
        <f>ROUND((E45*F45),2)</f>
        <v>0</v>
      </c>
      <c r="H45" s="31">
        <f t="shared" ref="H45" si="15">ROUND((G45*(1.23)),2)</f>
        <v>0</v>
      </c>
    </row>
    <row r="46" spans="1:8" ht="18" customHeight="1" x14ac:dyDescent="0.2">
      <c r="A46" s="25" t="s">
        <v>48</v>
      </c>
      <c r="B46" s="6"/>
      <c r="C46" s="7" t="s">
        <v>57</v>
      </c>
      <c r="D46" s="7" t="s">
        <v>15</v>
      </c>
      <c r="E46" s="8">
        <v>1</v>
      </c>
      <c r="F46" s="28">
        <v>0</v>
      </c>
      <c r="G46" s="29">
        <f>ROUND((E46*F46),2)</f>
        <v>0</v>
      </c>
      <c r="H46" s="31">
        <f t="shared" si="14"/>
        <v>0</v>
      </c>
    </row>
    <row r="47" spans="1:8" ht="18" customHeight="1" x14ac:dyDescent="0.2">
      <c r="A47" s="30" t="s">
        <v>50</v>
      </c>
      <c r="B47" s="6"/>
      <c r="C47" s="7" t="s">
        <v>64</v>
      </c>
      <c r="D47" s="7" t="s">
        <v>9</v>
      </c>
      <c r="E47" s="8">
        <v>4</v>
      </c>
      <c r="F47" s="28">
        <v>0</v>
      </c>
      <c r="G47" s="29">
        <f>ROUND((E47*F47),2)</f>
        <v>0</v>
      </c>
      <c r="H47" s="31">
        <f t="shared" si="14"/>
        <v>0</v>
      </c>
    </row>
    <row r="48" spans="1:8" ht="18" customHeight="1" thickBot="1" x14ac:dyDescent="0.25">
      <c r="A48" s="26" t="s">
        <v>51</v>
      </c>
      <c r="B48" s="6"/>
      <c r="C48" s="7" t="s">
        <v>63</v>
      </c>
      <c r="D48" s="7" t="s">
        <v>9</v>
      </c>
      <c r="E48" s="8">
        <v>1</v>
      </c>
      <c r="F48" s="28">
        <v>0</v>
      </c>
      <c r="G48" s="29">
        <f>ROUND((E48*F48),2)</f>
        <v>0</v>
      </c>
      <c r="H48" s="31">
        <f t="shared" si="14"/>
        <v>0</v>
      </c>
    </row>
    <row r="49" spans="1:8" ht="21" customHeight="1" thickBot="1" x14ac:dyDescent="0.25">
      <c r="A49" s="68" t="s">
        <v>54</v>
      </c>
      <c r="B49" s="69"/>
      <c r="C49" s="69"/>
      <c r="D49" s="69"/>
      <c r="E49" s="69"/>
      <c r="F49" s="70"/>
      <c r="G49" s="49">
        <f>SUM(G3,G7,G16,G21,G43,G32)</f>
        <v>0</v>
      </c>
      <c r="H49" s="49">
        <f>SUM(H3,H7,H16,H21,H43,H32)</f>
        <v>0</v>
      </c>
    </row>
    <row r="50" spans="1:8" x14ac:dyDescent="0.2">
      <c r="F50" s="12"/>
    </row>
  </sheetData>
  <protectedRanges>
    <protectedRange sqref="F3:F7 F10:F11 F13 F15:F48" name="Zakres1"/>
    <protectedRange sqref="F8:F9" name="Zakres1_1"/>
    <protectedRange sqref="F12" name="Zakres1_2"/>
    <protectedRange sqref="F14" name="Zakres1_4"/>
  </protectedRanges>
  <dataConsolidate/>
  <mergeCells count="8">
    <mergeCell ref="B32:F32"/>
    <mergeCell ref="A49:F49"/>
    <mergeCell ref="A1:H1"/>
    <mergeCell ref="B3:F3"/>
    <mergeCell ref="B7:F7"/>
    <mergeCell ref="B16:F16"/>
    <mergeCell ref="B21:F21"/>
    <mergeCell ref="B43:F43"/>
  </mergeCells>
  <phoneticPr fontId="2" type="noConversion"/>
  <printOptions horizontalCentered="1"/>
  <pageMargins left="0.23622047244094491" right="0.23622047244094491" top="0.98425196850393704" bottom="0.74803149606299213" header="0.31496062992125984" footer="0.31496062992125984"/>
  <pageSetup paperSize="9" scale="63" orientation="portrait" r:id="rId1"/>
  <headerFooter alignWithMargins="0">
    <oddHeader>&amp;C&amp;"Calibri,Kursywa"Kosztorys ofertowy - budowa ulic na osiedlu Kamieni Szlachetnych w Biedrusku, gmina Suchy Las</oddHeader>
    <oddFooter>&amp;C&amp;"Calibri,Pogrubiony"Strona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Zadanie nr 1</vt:lpstr>
      <vt:lpstr>Zadanie nr 2</vt:lpstr>
    </vt:vector>
  </TitlesOfParts>
  <Manager/>
  <Company>Aquanet S.A.,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lukasz_bil</dc:creator>
  <cp:keywords/>
  <dc:description/>
  <cp:lastModifiedBy>Tomasz Juszczuk</cp:lastModifiedBy>
  <cp:revision/>
  <cp:lastPrinted>2021-03-17T13:18:35Z</cp:lastPrinted>
  <dcterms:created xsi:type="dcterms:W3CDTF">2013-05-29T11:09:02Z</dcterms:created>
  <dcterms:modified xsi:type="dcterms:W3CDTF">2021-03-24T11:26:43Z</dcterms:modified>
  <cp:category/>
  <cp:contentStatus/>
</cp:coreProperties>
</file>