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Biedrusko - osiedle Jesionowe, DROGI\Przetarg\Do ZP\"/>
    </mc:Choice>
  </mc:AlternateContent>
  <xr:revisionPtr revIDLastSave="0" documentId="13_ncr:1_{9F2D860C-34E5-4D7F-B45B-E6BD2EF22FAC}" xr6:coauthVersionLast="47" xr6:coauthVersionMax="47" xr10:uidLastSave="{00000000-0000-0000-0000-000000000000}"/>
  <bookViews>
    <workbookView xWindow="-28920" yWindow="-120" windowWidth="29040" windowHeight="15840" tabRatio="811" xr2:uid="{00000000-000D-0000-FFFF-FFFF00000000}"/>
  </bookViews>
  <sheets>
    <sheet name="Strona tytułowa" sheetId="10" r:id="rId1"/>
    <sheet name="Poz. wspólne" sheetId="7" r:id="rId2"/>
    <sheet name="Jesionowa" sheetId="8" r:id="rId3"/>
    <sheet name="Borowikowa" sheetId="11" r:id="rId4"/>
    <sheet name="Kurkowa" sheetId="12" r:id="rId5"/>
    <sheet name="Podgrzybkowa" sheetId="13" r:id="rId6"/>
    <sheet name="Smardzowa" sheetId="14" r:id="rId7"/>
    <sheet name="Maślakowa" sheetId="15" r:id="rId8"/>
    <sheet name="Opieńkowa" sheetId="16" r:id="rId9"/>
    <sheet name="Rydzowa" sheetId="18" r:id="rId10"/>
    <sheet name="Truflowa" sheetId="19" r:id="rId11"/>
    <sheet name="Preambuła" sheetId="6" r:id="rId12"/>
  </sheets>
  <definedNames>
    <definedName name="_xlnm.Print_Area" localSheetId="3">Borowikowa!$A$1:$G$27</definedName>
    <definedName name="_xlnm.Print_Area" localSheetId="2">Jesionowa!$A$1:$G$48</definedName>
    <definedName name="_xlnm.Print_Area" localSheetId="4">Kurkowa!$A$1:$G$27</definedName>
    <definedName name="_xlnm.Print_Area" localSheetId="7">Maślakowa!$A$1:$G$32</definedName>
    <definedName name="_xlnm.Print_Area" localSheetId="8">Opieńkowa!$A$1:$G$27</definedName>
    <definedName name="_xlnm.Print_Area" localSheetId="5">Podgrzybkowa!$A$1:$G$32</definedName>
    <definedName name="_xlnm.Print_Area" localSheetId="1">'Poz. wspólne'!$A$1:$G$29</definedName>
    <definedName name="_xlnm.Print_Area" localSheetId="9">Rydzowa!$A$1:$G$31</definedName>
    <definedName name="_xlnm.Print_Area" localSheetId="6">Smardzowa!$A$1:$G$27</definedName>
    <definedName name="_xlnm.Print_Area" localSheetId="0">'Strona tytułowa'!$A$1:$G$34</definedName>
    <definedName name="_xlnm.Print_Area" localSheetId="10">Truflowa!$A$1:$G$32</definedName>
    <definedName name="_xlnm.Print_Titles" localSheetId="3">Borowikowa!$1:$2</definedName>
    <definedName name="_xlnm.Print_Titles" localSheetId="2">Jesionowa!$1:$2</definedName>
    <definedName name="_xlnm.Print_Titles" localSheetId="4">Kurkowa!$1:$2</definedName>
    <definedName name="_xlnm.Print_Titles" localSheetId="7">Maślakowa!$1:$2</definedName>
    <definedName name="_xlnm.Print_Titles" localSheetId="8">Opieńkowa!$1:$2</definedName>
    <definedName name="_xlnm.Print_Titles" localSheetId="5">Podgrzybkowa!$1:$2</definedName>
    <definedName name="_xlnm.Print_Titles" localSheetId="1">'Poz. wspólne'!$1:$2</definedName>
    <definedName name="_xlnm.Print_Titles" localSheetId="9">Rydzowa!$1:$2</definedName>
    <definedName name="_xlnm.Print_Titles" localSheetId="6">Smardzowa!$1:$2</definedName>
    <definedName name="_xlnm.Print_Titles" localSheetId="10">Truflowa!$1:$2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8" l="1"/>
  <c r="F14" i="8" s="1"/>
  <c r="G14" i="8" l="1"/>
  <c r="F7" i="18"/>
  <c r="G7" i="18" s="1"/>
  <c r="F6" i="18"/>
  <c r="G6" i="18" s="1"/>
  <c r="F24" i="7"/>
  <c r="G24" i="7" s="1"/>
  <c r="D10" i="13"/>
  <c r="D11" i="13"/>
  <c r="D10" i="15"/>
  <c r="F10" i="15" s="1"/>
  <c r="D11" i="15"/>
  <c r="D10" i="19"/>
  <c r="D11" i="19"/>
  <c r="F11" i="19" s="1"/>
  <c r="G11" i="19" s="1"/>
  <c r="F30" i="19"/>
  <c r="G30" i="19" s="1"/>
  <c r="F29" i="19"/>
  <c r="G29" i="19" s="1"/>
  <c r="F28" i="19"/>
  <c r="G28" i="19" s="1"/>
  <c r="F27" i="19"/>
  <c r="G27" i="19" s="1"/>
  <c r="F26" i="19"/>
  <c r="G26" i="19" s="1"/>
  <c r="F25" i="19"/>
  <c r="G25" i="19" s="1"/>
  <c r="F24" i="19"/>
  <c r="G24" i="19" s="1"/>
  <c r="F23" i="19"/>
  <c r="G23" i="19" s="1"/>
  <c r="F22" i="19"/>
  <c r="G22" i="19" s="1"/>
  <c r="F21" i="19"/>
  <c r="G21" i="19" s="1"/>
  <c r="F20" i="19"/>
  <c r="G20" i="19" s="1"/>
  <c r="F19" i="19"/>
  <c r="G19" i="19" s="1"/>
  <c r="F18" i="19"/>
  <c r="G18" i="19" s="1"/>
  <c r="F17" i="19"/>
  <c r="G17" i="19" s="1"/>
  <c r="F16" i="19"/>
  <c r="G16" i="19" s="1"/>
  <c r="F15" i="19"/>
  <c r="G15" i="19" s="1"/>
  <c r="F14" i="19"/>
  <c r="G14" i="19" s="1"/>
  <c r="F13" i="19"/>
  <c r="G13" i="19" s="1"/>
  <c r="F12" i="19"/>
  <c r="G12" i="19" s="1"/>
  <c r="F10" i="19"/>
  <c r="F7" i="19"/>
  <c r="G7" i="19" s="1"/>
  <c r="F6" i="19"/>
  <c r="G6" i="19" s="1"/>
  <c r="F5" i="19"/>
  <c r="G5" i="19" s="1"/>
  <c r="F4" i="19"/>
  <c r="F8" i="19" s="1"/>
  <c r="F9" i="18"/>
  <c r="G9" i="18" s="1"/>
  <c r="F4" i="18"/>
  <c r="G4" i="18" s="1"/>
  <c r="F29" i="18"/>
  <c r="G29" i="18" s="1"/>
  <c r="F28" i="18"/>
  <c r="G28" i="18" s="1"/>
  <c r="F27" i="18"/>
  <c r="G27" i="18" s="1"/>
  <c r="F26" i="18"/>
  <c r="G26" i="18" s="1"/>
  <c r="F25" i="18"/>
  <c r="G25" i="18" s="1"/>
  <c r="F24" i="18"/>
  <c r="G24" i="18" s="1"/>
  <c r="F23" i="18"/>
  <c r="G23" i="18" s="1"/>
  <c r="F22" i="18"/>
  <c r="G22" i="18" s="1"/>
  <c r="F21" i="18"/>
  <c r="G21" i="18" s="1"/>
  <c r="F20" i="18"/>
  <c r="G20" i="18" s="1"/>
  <c r="F19" i="18"/>
  <c r="G19" i="18" s="1"/>
  <c r="F18" i="18"/>
  <c r="G18" i="18" s="1"/>
  <c r="F17" i="18"/>
  <c r="G17" i="18" s="1"/>
  <c r="F16" i="18"/>
  <c r="G16" i="18" s="1"/>
  <c r="D15" i="18"/>
  <c r="F15" i="18" s="1"/>
  <c r="G15" i="18" s="1"/>
  <c r="D14" i="18"/>
  <c r="F14" i="18" s="1"/>
  <c r="F11" i="18"/>
  <c r="G11" i="18" s="1"/>
  <c r="F10" i="18"/>
  <c r="G10" i="18" s="1"/>
  <c r="F8" i="18"/>
  <c r="G8" i="18" s="1"/>
  <c r="F5" i="18"/>
  <c r="G5" i="18" s="1"/>
  <c r="F25" i="16"/>
  <c r="G25" i="16" s="1"/>
  <c r="F24" i="16"/>
  <c r="G24" i="16" s="1"/>
  <c r="F23" i="16"/>
  <c r="G23" i="16" s="1"/>
  <c r="F22" i="16"/>
  <c r="G22" i="16" s="1"/>
  <c r="F21" i="16"/>
  <c r="G21" i="16" s="1"/>
  <c r="F20" i="16"/>
  <c r="G20" i="16" s="1"/>
  <c r="F19" i="16"/>
  <c r="G19" i="16" s="1"/>
  <c r="F18" i="16"/>
  <c r="G18" i="16" s="1"/>
  <c r="F17" i="16"/>
  <c r="G17" i="16" s="1"/>
  <c r="F16" i="16"/>
  <c r="G16" i="16" s="1"/>
  <c r="F15" i="16"/>
  <c r="G15" i="16" s="1"/>
  <c r="F14" i="16"/>
  <c r="G14" i="16" s="1"/>
  <c r="F13" i="16"/>
  <c r="G13" i="16" s="1"/>
  <c r="F12" i="16"/>
  <c r="G12" i="16" s="1"/>
  <c r="D11" i="16"/>
  <c r="F11" i="16" s="1"/>
  <c r="G11" i="16" s="1"/>
  <c r="D10" i="16"/>
  <c r="F10" i="16" s="1"/>
  <c r="F7" i="16"/>
  <c r="F6" i="16"/>
  <c r="G6" i="16" s="1"/>
  <c r="F5" i="16"/>
  <c r="G5" i="16" s="1"/>
  <c r="F4" i="16"/>
  <c r="G4" i="16" s="1"/>
  <c r="F20" i="15"/>
  <c r="G20" i="15" s="1"/>
  <c r="F19" i="15"/>
  <c r="G19" i="15" s="1"/>
  <c r="F18" i="15"/>
  <c r="G18" i="15" s="1"/>
  <c r="F17" i="15"/>
  <c r="G17" i="15" s="1"/>
  <c r="F16" i="15"/>
  <c r="G16" i="15" s="1"/>
  <c r="F30" i="15"/>
  <c r="G30" i="15" s="1"/>
  <c r="F29" i="15"/>
  <c r="G29" i="15" s="1"/>
  <c r="F28" i="15"/>
  <c r="G28" i="15" s="1"/>
  <c r="F27" i="15"/>
  <c r="G27" i="15" s="1"/>
  <c r="F26" i="15"/>
  <c r="G26" i="15" s="1"/>
  <c r="F25" i="15"/>
  <c r="G25" i="15" s="1"/>
  <c r="F24" i="15"/>
  <c r="G24" i="15" s="1"/>
  <c r="F23" i="15"/>
  <c r="G23" i="15" s="1"/>
  <c r="F22" i="15"/>
  <c r="G22" i="15" s="1"/>
  <c r="F21" i="15"/>
  <c r="G21" i="15" s="1"/>
  <c r="F15" i="15"/>
  <c r="G15" i="15" s="1"/>
  <c r="F14" i="15"/>
  <c r="G14" i="15" s="1"/>
  <c r="F13" i="15"/>
  <c r="G13" i="15" s="1"/>
  <c r="F12" i="15"/>
  <c r="G12" i="15" s="1"/>
  <c r="F11" i="15"/>
  <c r="G11" i="15" s="1"/>
  <c r="F7" i="15"/>
  <c r="G7" i="15" s="1"/>
  <c r="F6" i="15"/>
  <c r="G6" i="15" s="1"/>
  <c r="F5" i="15"/>
  <c r="G5" i="15" s="1"/>
  <c r="F4" i="15"/>
  <c r="G4" i="15" s="1"/>
  <c r="F25" i="14"/>
  <c r="G25" i="14" s="1"/>
  <c r="F24" i="14"/>
  <c r="G24" i="14" s="1"/>
  <c r="F23" i="14"/>
  <c r="G23" i="14" s="1"/>
  <c r="F22" i="14"/>
  <c r="G22" i="14" s="1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D11" i="14"/>
  <c r="F11" i="14" s="1"/>
  <c r="G11" i="14" s="1"/>
  <c r="D10" i="14"/>
  <c r="F10" i="14" s="1"/>
  <c r="F7" i="14"/>
  <c r="G7" i="14" s="1"/>
  <c r="F6" i="14"/>
  <c r="G6" i="14" s="1"/>
  <c r="F5" i="14"/>
  <c r="G5" i="14" s="1"/>
  <c r="F4" i="14"/>
  <c r="G4" i="14" s="1"/>
  <c r="D6" i="13"/>
  <c r="F16" i="8"/>
  <c r="G16" i="8" s="1"/>
  <c r="F12" i="13"/>
  <c r="G12" i="13" s="1"/>
  <c r="F20" i="8"/>
  <c r="G20" i="8" s="1"/>
  <c r="F18" i="8"/>
  <c r="G18" i="8" s="1"/>
  <c r="G12" i="18" l="1"/>
  <c r="F12" i="18"/>
  <c r="F26" i="16"/>
  <c r="F31" i="19"/>
  <c r="G10" i="19"/>
  <c r="G31" i="19" s="1"/>
  <c r="G4" i="19"/>
  <c r="G8" i="19" s="1"/>
  <c r="G32" i="19" s="1"/>
  <c r="G32" i="10" s="1"/>
  <c r="G14" i="18"/>
  <c r="G30" i="18" s="1"/>
  <c r="F30" i="18"/>
  <c r="F8" i="16"/>
  <c r="G7" i="16"/>
  <c r="G8" i="16" s="1"/>
  <c r="G10" i="16"/>
  <c r="G26" i="16" s="1"/>
  <c r="G8" i="15"/>
  <c r="F31" i="15"/>
  <c r="G10" i="15"/>
  <c r="G31" i="15" s="1"/>
  <c r="F8" i="15"/>
  <c r="G10" i="14"/>
  <c r="G26" i="14" s="1"/>
  <c r="F26" i="14"/>
  <c r="G8" i="14"/>
  <c r="F8" i="14"/>
  <c r="D12" i="13"/>
  <c r="F28" i="13"/>
  <c r="G28" i="13" s="1"/>
  <c r="F27" i="13"/>
  <c r="G27" i="13" s="1"/>
  <c r="F26" i="13"/>
  <c r="G26" i="13" s="1"/>
  <c r="F25" i="13"/>
  <c r="G25" i="13" s="1"/>
  <c r="D24" i="13"/>
  <c r="D23" i="13"/>
  <c r="D22" i="13"/>
  <c r="D21" i="13"/>
  <c r="F27" i="16" l="1"/>
  <c r="F30" i="10" s="1"/>
  <c r="F32" i="19"/>
  <c r="F32" i="10" s="1"/>
  <c r="F31" i="18"/>
  <c r="F31" i="10" s="1"/>
  <c r="G31" i="18"/>
  <c r="G31" i="10" s="1"/>
  <c r="G27" i="16"/>
  <c r="G30" i="10" s="1"/>
  <c r="G32" i="15"/>
  <c r="G29" i="10" s="1"/>
  <c r="F32" i="15"/>
  <c r="F29" i="10" s="1"/>
  <c r="F27" i="14"/>
  <c r="F28" i="10" s="1"/>
  <c r="G27" i="14"/>
  <c r="G28" i="10" s="1"/>
  <c r="F30" i="13"/>
  <c r="G30" i="13" s="1"/>
  <c r="F29" i="13"/>
  <c r="G29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7" i="13"/>
  <c r="G17" i="13" s="1"/>
  <c r="F16" i="13"/>
  <c r="G16" i="13" s="1"/>
  <c r="F15" i="13"/>
  <c r="G15" i="13" s="1"/>
  <c r="F14" i="13"/>
  <c r="G14" i="13" s="1"/>
  <c r="F13" i="13"/>
  <c r="G13" i="13" s="1"/>
  <c r="F11" i="13"/>
  <c r="G11" i="13" s="1"/>
  <c r="F10" i="13"/>
  <c r="F7" i="13"/>
  <c r="G7" i="13" s="1"/>
  <c r="F6" i="13"/>
  <c r="G6" i="13" s="1"/>
  <c r="F5" i="13"/>
  <c r="G5" i="13" s="1"/>
  <c r="F4" i="13"/>
  <c r="G4" i="13" s="1"/>
  <c r="F25" i="12"/>
  <c r="G25" i="12" s="1"/>
  <c r="F24" i="12"/>
  <c r="G24" i="12" s="1"/>
  <c r="F23" i="12"/>
  <c r="G23" i="12" s="1"/>
  <c r="F22" i="12"/>
  <c r="G22" i="12" s="1"/>
  <c r="F21" i="12"/>
  <c r="G21" i="12" s="1"/>
  <c r="F20" i="12"/>
  <c r="G20" i="12" s="1"/>
  <c r="F19" i="12"/>
  <c r="G19" i="12" s="1"/>
  <c r="F18" i="12"/>
  <c r="G18" i="12" s="1"/>
  <c r="F17" i="12"/>
  <c r="G17" i="12" s="1"/>
  <c r="F16" i="12"/>
  <c r="G16" i="12" s="1"/>
  <c r="F15" i="12"/>
  <c r="G15" i="12" s="1"/>
  <c r="F14" i="12"/>
  <c r="G14" i="12" s="1"/>
  <c r="F13" i="12"/>
  <c r="G13" i="12" s="1"/>
  <c r="F12" i="12"/>
  <c r="G12" i="12" s="1"/>
  <c r="D11" i="12"/>
  <c r="F11" i="12" s="1"/>
  <c r="G11" i="12" s="1"/>
  <c r="D10" i="12"/>
  <c r="F10" i="12" s="1"/>
  <c r="G10" i="12" s="1"/>
  <c r="F7" i="12"/>
  <c r="G7" i="12" s="1"/>
  <c r="F6" i="12"/>
  <c r="G6" i="12" s="1"/>
  <c r="F5" i="12"/>
  <c r="G5" i="12" s="1"/>
  <c r="F4" i="12"/>
  <c r="G4" i="12" s="1"/>
  <c r="D11" i="11"/>
  <c r="D10" i="1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7" i="11"/>
  <c r="G7" i="11" s="1"/>
  <c r="F6" i="11"/>
  <c r="G6" i="11" s="1"/>
  <c r="F5" i="11"/>
  <c r="G5" i="11" s="1"/>
  <c r="F4" i="11"/>
  <c r="G4" i="11" s="1"/>
  <c r="F6" i="8"/>
  <c r="G6" i="8" s="1"/>
  <c r="F37" i="8"/>
  <c r="G37" i="8" s="1"/>
  <c r="F38" i="8"/>
  <c r="G38" i="8" s="1"/>
  <c r="F39" i="8"/>
  <c r="G39" i="8" s="1"/>
  <c r="F40" i="8"/>
  <c r="G40" i="8" s="1"/>
  <c r="F41" i="8"/>
  <c r="G41" i="8" s="1"/>
  <c r="F42" i="8"/>
  <c r="G42" i="8" s="1"/>
  <c r="F43" i="8"/>
  <c r="G43" i="8" s="1"/>
  <c r="F44" i="8"/>
  <c r="G44" i="8" s="1"/>
  <c r="F45" i="8"/>
  <c r="G45" i="8" s="1"/>
  <c r="F46" i="8"/>
  <c r="G46" i="8" s="1"/>
  <c r="D36" i="8"/>
  <c r="F36" i="8" s="1"/>
  <c r="G36" i="8" s="1"/>
  <c r="D35" i="8"/>
  <c r="F35" i="8" s="1"/>
  <c r="G35" i="8" s="1"/>
  <c r="D34" i="8"/>
  <c r="F34" i="8" s="1"/>
  <c r="G34" i="8" s="1"/>
  <c r="D33" i="8"/>
  <c r="F33" i="8" s="1"/>
  <c r="G33" i="8" s="1"/>
  <c r="F27" i="8"/>
  <c r="G27" i="8" s="1"/>
  <c r="F26" i="8"/>
  <c r="G26" i="8" s="1"/>
  <c r="F25" i="8"/>
  <c r="G25" i="8" s="1"/>
  <c r="D32" i="8"/>
  <c r="F32" i="8" s="1"/>
  <c r="G32" i="8" s="1"/>
  <c r="D31" i="8"/>
  <c r="F31" i="8" s="1"/>
  <c r="G31" i="8" s="1"/>
  <c r="D30" i="8"/>
  <c r="F30" i="8" s="1"/>
  <c r="G30" i="8" s="1"/>
  <c r="D29" i="8"/>
  <c r="F29" i="8" s="1"/>
  <c r="G29" i="8" s="1"/>
  <c r="D28" i="8"/>
  <c r="D7" i="8"/>
  <c r="F7" i="8" s="1"/>
  <c r="G7" i="8" s="1"/>
  <c r="D8" i="8"/>
  <c r="F8" i="8" s="1"/>
  <c r="G8" i="8" s="1"/>
  <c r="D4" i="8"/>
  <c r="D5" i="8"/>
  <c r="F5" i="8" s="1"/>
  <c r="G5" i="8" s="1"/>
  <c r="F23" i="8"/>
  <c r="G23" i="8" s="1"/>
  <c r="F7" i="7"/>
  <c r="G7" i="7" s="1"/>
  <c r="F6" i="7"/>
  <c r="G6" i="7" s="1"/>
  <c r="F5" i="7"/>
  <c r="G5" i="7" s="1"/>
  <c r="F4" i="7"/>
  <c r="F28" i="8" l="1"/>
  <c r="G28" i="8" s="1"/>
  <c r="F8" i="7"/>
  <c r="G4" i="7"/>
  <c r="G8" i="7" s="1"/>
  <c r="F24" i="8"/>
  <c r="G24" i="8" s="1"/>
  <c r="F31" i="13"/>
  <c r="G10" i="13"/>
  <c r="G31" i="13" s="1"/>
  <c r="G8" i="13"/>
  <c r="F8" i="13"/>
  <c r="F26" i="12"/>
  <c r="G8" i="12"/>
  <c r="G26" i="12"/>
  <c r="F8" i="12"/>
  <c r="F10" i="11"/>
  <c r="G10" i="11" s="1"/>
  <c r="G8" i="11"/>
  <c r="F11" i="11"/>
  <c r="G11" i="11" s="1"/>
  <c r="F12" i="11"/>
  <c r="G12" i="11" s="1"/>
  <c r="F8" i="11"/>
  <c r="G32" i="13" l="1"/>
  <c r="G27" i="10" s="1"/>
  <c r="F32" i="13"/>
  <c r="F27" i="10" s="1"/>
  <c r="G27" i="12"/>
  <c r="G26" i="10" s="1"/>
  <c r="F27" i="12"/>
  <c r="F26" i="10" s="1"/>
  <c r="G26" i="11"/>
  <c r="G27" i="11" s="1"/>
  <c r="G25" i="10" s="1"/>
  <c r="F26" i="11"/>
  <c r="F27" i="11" s="1"/>
  <c r="F25" i="10" s="1"/>
  <c r="F22" i="8"/>
  <c r="G22" i="8" s="1"/>
  <c r="F21" i="8"/>
  <c r="G21" i="8" s="1"/>
  <c r="F19" i="8"/>
  <c r="G19" i="8" s="1"/>
  <c r="F15" i="8"/>
  <c r="G15" i="8" s="1"/>
  <c r="F9" i="8"/>
  <c r="G9" i="8" s="1"/>
  <c r="F4" i="8"/>
  <c r="G4" i="8" s="1"/>
  <c r="F27" i="7"/>
  <c r="G27" i="7" s="1"/>
  <c r="F26" i="7"/>
  <c r="G26" i="7" s="1"/>
  <c r="F25" i="7"/>
  <c r="G25" i="7" s="1"/>
  <c r="F23" i="7"/>
  <c r="F20" i="7"/>
  <c r="G20" i="7" s="1"/>
  <c r="F19" i="7"/>
  <c r="G19" i="7" s="1"/>
  <c r="F18" i="7"/>
  <c r="G18" i="7" s="1"/>
  <c r="F17" i="7"/>
  <c r="F14" i="7"/>
  <c r="G14" i="7" s="1"/>
  <c r="F13" i="7"/>
  <c r="G13" i="7" s="1"/>
  <c r="F12" i="7"/>
  <c r="G12" i="7" s="1"/>
  <c r="F11" i="7"/>
  <c r="G11" i="7" s="1"/>
  <c r="F10" i="7"/>
  <c r="G23" i="7" l="1"/>
  <c r="G28" i="7" s="1"/>
  <c r="F28" i="7"/>
  <c r="G10" i="7"/>
  <c r="G15" i="7" s="1"/>
  <c r="F15" i="7"/>
  <c r="F17" i="8"/>
  <c r="G17" i="8" s="1"/>
  <c r="F12" i="8"/>
  <c r="F13" i="8"/>
  <c r="G13" i="8" s="1"/>
  <c r="F21" i="7"/>
  <c r="F10" i="8"/>
  <c r="G10" i="8"/>
  <c r="G17" i="7"/>
  <c r="G21" i="7" s="1"/>
  <c r="G12" i="8" l="1"/>
  <c r="G47" i="8" s="1"/>
  <c r="F47" i="8"/>
  <c r="G29" i="7"/>
  <c r="G23" i="10" s="1"/>
  <c r="F29" i="7"/>
  <c r="F23" i="10" s="1"/>
  <c r="G48" i="8" l="1"/>
  <c r="G24" i="10" s="1"/>
  <c r="G33" i="10" s="1"/>
  <c r="F48" i="8"/>
  <c r="F24" i="10" s="1"/>
  <c r="F33" i="10" s="1"/>
</calcChain>
</file>

<file path=xl/sharedStrings.xml><?xml version="1.0" encoding="utf-8"?>
<sst xmlns="http://schemas.openxmlformats.org/spreadsheetml/2006/main" count="1017" uniqueCount="305">
  <si>
    <t>L.p.</t>
  </si>
  <si>
    <t>Ilość</t>
  </si>
  <si>
    <t>Kategoria obiektu:</t>
  </si>
  <si>
    <t>IV, XXV, XXVI</t>
  </si>
  <si>
    <t>Gmina Suchy Las
ul. Szkolna 13
62-002 Suchy Las</t>
  </si>
  <si>
    <t>Branże:</t>
  </si>
  <si>
    <t>Zestawienie kosztorysów:</t>
  </si>
  <si>
    <t>Nazwa 
i adres inwestora:</t>
  </si>
  <si>
    <t>Opis roboty</t>
  </si>
  <si>
    <t>Jedn.</t>
  </si>
  <si>
    <t>Cena jedn.
NETTO</t>
  </si>
  <si>
    <t>Wartość
NETTO</t>
  </si>
  <si>
    <t>Wartość
BRUTTO</t>
  </si>
  <si>
    <t>kpl</t>
  </si>
  <si>
    <t>m</t>
  </si>
  <si>
    <t>Roboty wykończeniowe, dokumentacja powykonawcza</t>
  </si>
  <si>
    <t>Inwentaryzacja geodezyjna zatwierdzona przez PODGiK w Poznaniu</t>
  </si>
  <si>
    <t>szt.</t>
  </si>
  <si>
    <t>Razem - roboty wykończeniowe, dokumentacja powykonawcza:</t>
  </si>
  <si>
    <t xml:space="preserve"> RAZEM: </t>
  </si>
  <si>
    <t>Dokumentacja powykonawcza, badania, karty charakterystyki, certyfikaty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</si>
  <si>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</si>
  <si>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</si>
  <si>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</si>
  <si>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</si>
  <si>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</si>
  <si>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</si>
  <si>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2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</si>
  <si>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</si>
  <si>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</si>
  <si>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</si>
  <si>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</si>
  <si>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</si>
  <si>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</si>
  <si>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</si>
  <si>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</si>
  <si>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</si>
  <si>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</si>
  <si>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</si>
  <si>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</si>
  <si>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</si>
  <si>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</si>
  <si>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2.1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</si>
  <si>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</si>
  <si>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</si>
  <si>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</si>
  <si>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</si>
  <si>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</si>
  <si>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</si>
  <si>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</si>
  <si>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</si>
  <si>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</si>
  <si>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</si>
  <si>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</si>
  <si>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</si>
  <si>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</si>
  <si>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</si>
  <si>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</si>
  <si>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</si>
  <si>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</si>
  <si>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</si>
  <si>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</si>
  <si>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</si>
  <si>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</si>
  <si>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</si>
  <si>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</si>
  <si>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</si>
  <si>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</si>
  <si>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</si>
  <si>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</si>
  <si>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</si>
  <si>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</si>
  <si>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</si>
  <si>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</si>
  <si>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</si>
  <si>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</si>
  <si>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</si>
  <si>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</si>
  <si>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</si>
  <si>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</si>
  <si>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</si>
  <si>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</si>
  <si>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</si>
  <si>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</si>
  <si>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</si>
  <si>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</si>
  <si>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</si>
  <si>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</si>
  <si>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</si>
  <si>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</si>
  <si>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</si>
  <si>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</si>
  <si>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</si>
  <si>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</si>
  <si>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</si>
  <si>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</si>
  <si>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</si>
  <si>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</si>
  <si>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</si>
  <si>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</si>
  <si>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</si>
  <si>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</si>
  <si>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</si>
  <si>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</si>
  <si>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</si>
  <si>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</si>
  <si>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</si>
  <si>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</si>
  <si>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</si>
  <si>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</si>
  <si>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</si>
  <si>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</si>
  <si>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</si>
  <si>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</si>
  <si>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</si>
  <si>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</si>
  <si>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</si>
  <si>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</si>
  <si>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</si>
  <si>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</si>
  <si>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</si>
  <si>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</si>
  <si>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</si>
  <si>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</si>
  <si>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>Wykonanie koryta pod warstwy konstrukcyjne nawierzchni drogowych wraz z utylizacją materiałów</t>
  </si>
  <si>
    <t>Humusowanie terenu z obsianiem trawą przy grubości ziemi urodzajnej 15 cm</t>
  </si>
  <si>
    <t>Porządkowanie terenu budowy</t>
  </si>
  <si>
    <t>Inwestycja:</t>
  </si>
  <si>
    <t>Roboty w zakresie budowy kanalizacji deszczowej</t>
  </si>
  <si>
    <t>Razem - budowa kanalizacji deszczowej:</t>
  </si>
  <si>
    <t>Kanalizacja deszczowa - przykanaliki z rur PVC łączonych na wcisk o średnicy Ø 200 mm</t>
  </si>
  <si>
    <t>Kanalizacja deszczowa - kanał z rur PVC łączonych na wcisk o średnicy Ø 315 mm</t>
  </si>
  <si>
    <t>4.5</t>
  </si>
  <si>
    <t>Wprowadzenie stałej organizacji ruchu</t>
  </si>
  <si>
    <t>1.3</t>
  </si>
  <si>
    <t>1.4</t>
  </si>
  <si>
    <t>Uzyskanie zezwolenia na wycinkę drzew kolidujących z inwestycją</t>
  </si>
  <si>
    <t>Wycinka drzew i krzewów</t>
  </si>
  <si>
    <t>Razem - roboty budowlane - brukarskie, nawierzchniowe:</t>
  </si>
  <si>
    <t>2.6</t>
  </si>
  <si>
    <t>2.7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</si>
  <si>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</si>
  <si>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</si>
  <si>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Roboty budowlane - brukarskie, nawierzchniowe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</si>
  <si>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</si>
  <si>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</si>
  <si>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</si>
  <si>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</si>
  <si>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</si>
  <si>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</si>
  <si>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</si>
  <si>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</si>
  <si>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</si>
  <si>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</si>
  <si>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</si>
  <si>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45236000-0</t>
  </si>
  <si>
    <t>Wyrównywanie terenu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</si>
  <si>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</si>
  <si>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</si>
  <si>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</si>
  <si>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</si>
  <si>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</si>
  <si>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Roboty budowlane w zakresie budowy wodociągów i rurociągów do odpr. ścieków</t>
  </si>
  <si>
    <t>Koszt netto</t>
  </si>
  <si>
    <t>Koszt brutto</t>
  </si>
  <si>
    <t>1.</t>
  </si>
  <si>
    <t>2.</t>
  </si>
  <si>
    <t>3.</t>
  </si>
  <si>
    <t>Razem:</t>
  </si>
  <si>
    <t>Zamawiający:
Gmina Suchy Las
ul. Szkolna 13, 62-002 Suchy Las</t>
  </si>
  <si>
    <t>Nazwa zadania: 
Biedrusko - budowa etapowa infrastruktury na osiedlu Jesionowym</t>
  </si>
  <si>
    <t>Jezdnia bitumiczna - warstwa ścieralna z AC8S gr. 4cm</t>
  </si>
  <si>
    <t>Jezdnia bitumiczna - warstwa wiążąca z AC16W gr. 8cm</t>
  </si>
  <si>
    <t>Jezdnia bitumiczna  - podbudowa zasadnicza z mieszanki niezwiązanej z kruszywem C90/3 gr. 15 cm</t>
  </si>
  <si>
    <t>Jezdnia - kostka betonowa niefazowana szara gr. 8cm</t>
  </si>
  <si>
    <t>Jezdnia - podsypka piaskowo-cementowa 4:1 gr. 5 cm</t>
  </si>
  <si>
    <t>Jezdnia - podbudowa z KŁSM 0/31,5mm gr. 25 cm</t>
  </si>
  <si>
    <t>Jezdnia - grunt stabilizowany cementem C3/4 gr. 15cm</t>
  </si>
  <si>
    <t>Chodnik - kostka betonowa niefazowana czerwona gr. 8 cm</t>
  </si>
  <si>
    <t>Chodnik - podsypka piaskowo-cementowa 4:1 gr. 5 cm</t>
  </si>
  <si>
    <t>Chodnik - podbudowa z KŁSM 0/31,5mm gr. 25 cm</t>
  </si>
  <si>
    <t>Chodnik - grunt stabilizowany cementem C1,5/2,0 gr. 15cm</t>
  </si>
  <si>
    <t>Parking - kostka betonowa niefazowana szara gr. 8cm</t>
  </si>
  <si>
    <t>Parking - podsypka piaskowo-cementowa 4:1 gr. 5 cm</t>
  </si>
  <si>
    <t>Parking - podbudowa z KŁSM 0/31,5mm gr. 25 cm</t>
  </si>
  <si>
    <t>Parking - grunt stabilizowany cementem C3/4 gr. 15cm</t>
  </si>
  <si>
    <t>Krawężniki betonowe najazdowe 15x30, 15x22, 15x22-30 cm na ławie z betonu C 12/15</t>
  </si>
  <si>
    <t>Obrzeża betonowe 8x30 na ławie z betonu C12/15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</si>
  <si>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</si>
  <si>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</si>
  <si>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</si>
  <si>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</si>
  <si>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</si>
  <si>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</si>
  <si>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</si>
  <si>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</si>
  <si>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</si>
  <si>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</si>
  <si>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</si>
  <si>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</si>
  <si>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</si>
  <si>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</si>
  <si>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</si>
  <si>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</si>
  <si>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Budowa oświetlenia drogowego</t>
  </si>
  <si>
    <t>Wymiana opraw oświetleniowych - lampa 1/1 - 1/6</t>
  </si>
  <si>
    <t>Wbudowanie słupów h=8m z oprawami oświetleniowymi LED - lampa 2/1 - 2/6;  2/1/1;  2/4/1;  2/4/2;  2/14 - 2/25</t>
  </si>
  <si>
    <t xml:space="preserve">Kanalizacja deszczowa - betonowe studnie rewizyjne Ø 1200 wraz z włazami - studnia A15; </t>
  </si>
  <si>
    <t xml:space="preserve">Kanalizacja deszczowa - betonowe studnie rewizyjne Ø 1000 wraz z włazami - studnia A1 - A14; D4 - D7; </t>
  </si>
  <si>
    <t>Kanalizacja deszczowa - kanał z rur PVC łączonych na wcisk o średnicy Ø 400 mm</t>
  </si>
  <si>
    <t>Zjazd - kostka betonowa niefazowana grafitowa gr. 8 cm</t>
  </si>
  <si>
    <t>Zjazd - podsypka piaskowo-cementowa 4:1 gr. 5 cm</t>
  </si>
  <si>
    <t>Zjazd - podbudowa z KŁSM 0/31,5mm gr. 25 cm</t>
  </si>
  <si>
    <t>Zjazd - grunt stabilizowany cementem C1,5/2,0 gr. 15cm</t>
  </si>
  <si>
    <t>Wyniesione skrzyżowanie - podsypka piaskowo-cementowa 4:1 gr. 5 cm</t>
  </si>
  <si>
    <t>Wyniesione skrzyżowanie - podbudowa z KŁSM 0/31,5mm gr. 25 cm</t>
  </si>
  <si>
    <t>Wyniesione skrzyżowanie - grunt stabilizowany cementem C3/4 gr. 15cm</t>
  </si>
  <si>
    <t>Wyniesione skrzyżowanie - podbudowa z KŁSM 0/31,5mm gr. 10 cm</t>
  </si>
  <si>
    <t>Wyniesione skrzyżowanie - kostka betonowa niefazowana czerwona gr. 8cm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</si>
  <si>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</si>
  <si>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</si>
  <si>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</si>
  <si>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</si>
  <si>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</si>
  <si>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</si>
  <si>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</si>
  <si>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</si>
  <si>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</si>
  <si>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1.5</t>
  </si>
  <si>
    <t>1.6</t>
  </si>
  <si>
    <t>Jezdnia bitumiczna  - warstwa ulepszonego podłoża - doprowadzenie do G1</t>
  </si>
  <si>
    <t>Kanalizacja deszczowa - betonowe studnie rewizyjne Ø 1000 wraz z włazami - studnia A2A</t>
  </si>
  <si>
    <t>Kanalizacja deszczowa - betonowe studnie rewizyjne Ø 1000 wraz z włazami - studnia A5A, A5B</t>
  </si>
  <si>
    <t>Rozbiórka, wywóz oraz utylizacja materiału z nasypu</t>
  </si>
  <si>
    <t>Jezdnia bitumiczna - podbudowa zasadnicza z AC16W gr. 12cm</t>
  </si>
  <si>
    <t>2.33</t>
  </si>
  <si>
    <t>2.34</t>
  </si>
  <si>
    <r>
      <t>Jezdnia bitumiczna - Mechaniczne oczyszczenie i skropienie podbudowy bitumicznej emulsją asfaltową 0,3 kg/m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</si>
  <si>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Jezdnia bitumiczna - Mechaniczne oczyszczenie i skropienie podbudowy bitumicznej emulsją asfaltową 0,5 kg/m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</si>
  <si>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Jezdnia bitumiczna - Mechaniczne oczyszczenie i skropienie podbudowy tłuczniowej emulsją asfaltową 0,8 kg/m</t>
    </r>
    <r>
      <rPr>
        <vertAlign val="superscript"/>
        <sz val="11"/>
        <rFont val="Calibri"/>
        <family val="2"/>
        <charset val="238"/>
        <scheme val="minor"/>
      </rPr>
      <t>2</t>
    </r>
  </si>
  <si>
    <t>Kanalizacja deszczowa - betonowe studnie rewizyjne Ø 1000 wraz z włazami - studnia B3 - B11; C1 - C8</t>
  </si>
  <si>
    <t>Kanalizacja deszczowa - betonowe studnie rewizyjne Ø 1000 wraz z włazami - studnia B1, B2</t>
  </si>
  <si>
    <t>Progi zwalniające - kostka betonowa niefazowana czerwona gr. 8cm</t>
  </si>
  <si>
    <t>Progi zwalniające - podsypka piaskowo-cementowa 4:1 gr. 5 cm</t>
  </si>
  <si>
    <t>Progi zwalniające - podbudowa z KŁSM 0/31,5mm gr. 10 cm</t>
  </si>
  <si>
    <t>Progi zwalniające - podbudowa z KŁSM 0/31,5mm gr. 25 cm</t>
  </si>
  <si>
    <t>Progi zwalniające - grunt stabilizowany cementem C3/4 gr. 15cm</t>
  </si>
  <si>
    <t>Kanalizacja deszczowa - kanał z rur PVC łączonych na wcisk o średnicy Ø 500 mm</t>
  </si>
  <si>
    <t>Kanalizacja deszczowa - betonowe studnie rewizyjne Ø 1200 wraz z włazami - studnia A16 - A20</t>
  </si>
  <si>
    <t>Kanalizacja deszczowa - betonowe studnie rewizyjne Ø 1000 wraz z włazami - studnia A18A</t>
  </si>
  <si>
    <t>Kanalizacja deszczowa - przebudowa betonowej studni rewizyjnej Ø 1200 wraz z włazami - studnia A29IST</t>
  </si>
  <si>
    <t>Kanalizacja deszczowa - separator zintegrowany z osadnikiem</t>
  </si>
  <si>
    <t>Kanalizacja deszczowa - betonowe studnie rewizyjne Ø 1200 wraz z włazami - studnia A21 - A28</t>
  </si>
  <si>
    <t>Kanalizacja deszczowa - betonowe studnie rewizyjne Ø 1000 wraz z włazami - studnia A21A, A27A, A27B</t>
  </si>
  <si>
    <t>Kanalizacja deszczowa - kanał z rur PVC łączonych na wcisk o średnicy Ø 630 mm (A21 - A29IST)</t>
  </si>
  <si>
    <t>Kanalizacja deszczowa - betonowe studnie rewizyjne Ø 1000 wraz z włazami - studnia D1 - D3; F1 - F3</t>
  </si>
  <si>
    <t>Układanie sieci oświetlenia drogowego kabel oświetleniowy YAKY 4x35mm²</t>
  </si>
  <si>
    <t>Zabezpieczenie kabla rurą osłonową RHDPEØ110/6,3</t>
  </si>
  <si>
    <t>Rozbudowa istniejącej szafki oświetleniowej SOU zlokalizowanej na działce nr 45/6</t>
  </si>
  <si>
    <t>Razem - budowa oświetlenia drogowego:</t>
  </si>
  <si>
    <t>Razem - roboty w zakresie przygotowania terenu pod budowę:</t>
  </si>
  <si>
    <t>Roboty w zakresie budowy kanału technologicznego</t>
  </si>
  <si>
    <t>Budowa kanalizacji kablowej z rur 110mm</t>
  </si>
  <si>
    <t xml:space="preserve">Budowa pakietu 7/10 (wiązka 7 mikrorur o średnicy 12/8mm w podwójnym płaszczu) </t>
  </si>
  <si>
    <t>Budowa studni kablowych typu SKR-2</t>
  </si>
  <si>
    <t>Projektowana szafa kablowa o standardzie RACK 19"</t>
  </si>
  <si>
    <t>Razem - budowa kanału technologicznego:</t>
  </si>
  <si>
    <t>Biedrusko - budowa etapowa infrastruktury na osiedlu Jesionowym</t>
  </si>
  <si>
    <t>drogowa, sanitarna, elektryczna, teletechniczna</t>
  </si>
  <si>
    <t>Ulica</t>
  </si>
  <si>
    <t>Pozycje wspólne</t>
  </si>
  <si>
    <t>Jesionowa</t>
  </si>
  <si>
    <t>Borowikowa</t>
  </si>
  <si>
    <t>Kurkowa</t>
  </si>
  <si>
    <t>Podgrzybkowa</t>
  </si>
  <si>
    <t>Smardzowa</t>
  </si>
  <si>
    <t>Maślakowa</t>
  </si>
  <si>
    <t>Opieńkowa</t>
  </si>
  <si>
    <t>Rydzowa</t>
  </si>
  <si>
    <t>Truflowa</t>
  </si>
  <si>
    <t>4.</t>
  </si>
  <si>
    <t>5.</t>
  </si>
  <si>
    <t>6.</t>
  </si>
  <si>
    <t>7.</t>
  </si>
  <si>
    <t>8.</t>
  </si>
  <si>
    <t>9.</t>
  </si>
  <si>
    <t>10.</t>
  </si>
  <si>
    <t>2.35</t>
  </si>
  <si>
    <t>1.7</t>
  </si>
  <si>
    <t>1.8</t>
  </si>
  <si>
    <t>Roboty rozbiórkowe (nawierzchnia jezdni, podbudowy, betony, krawężniki, oporniki, chodnik, humus itp.)</t>
  </si>
  <si>
    <t>Rozebranie betonowych płyt drogowych oraz odwiezienie ich na plac składowania na odległość do 25 km</t>
  </si>
  <si>
    <t xml:space="preserve">Kanalizacja deszczowa - betonowe studzienki ściekowe z osadnikiem Ø 500 mm i wpustem ulicznym ciężkim </t>
  </si>
  <si>
    <t>Jezdnia bitumiczna  - podbudowa pom. z gruntu stabilizowanego spoiwem hydraulicznym C1,5/2,0 gr. 15 cm</t>
  </si>
  <si>
    <t>KOSZTORYS OFERTOWY</t>
  </si>
  <si>
    <t>Kosztorys OFERTOWY
Biedrusko - budowa etapowa infrastruktury na osiedlu Jesionowym - pozycje wspólne</t>
  </si>
  <si>
    <t>Kosztorys OFERTOWY
Biedrusko - budowa etapowa infrastruktury na osiedlu Jesionowym - ULICA JESIONOWA</t>
  </si>
  <si>
    <t>Kosztorys OFERTOWY
Biedrusko - budowa etapowa infrastruktury na osiedlu Jesionowym - ULICA BOROWIKOWA</t>
  </si>
  <si>
    <t>Kosztorys OFERTOWY
Biedrusko - budowa etapowa infrastruktury na osiedlu Jesionowym - ULICA KURKOWA</t>
  </si>
  <si>
    <t>Kosztorys OFERTOWY
Biedrusko - budowa etapowa infrastruktury na osiedlu Jesionowym - ULICA PODGRZYBKOWA</t>
  </si>
  <si>
    <t>Kosztorys OFERTOWY
Biedrusko - budowa etapowa infrastruktury na osiedlu Jesionowym - ULICA SMARDZOWA</t>
  </si>
  <si>
    <t>Kosztorys OFERTOWY
Biedrusko - budowa etapowa infrastruktury na osiedlu Jesionowym - ULICA MAŚLAKOWA</t>
  </si>
  <si>
    <t>Kosztorys OFERTOWY
Biedrusko - budowa etapowa infrastruktury na osiedlu Jesionowym - ULICA OPIEŃKOWA</t>
  </si>
  <si>
    <t>Kosztorys OFERTOWY
Biedrusko - budowa etapowa infrastruktury na osiedlu Jesionowym - ULICA RYDZOWA</t>
  </si>
  <si>
    <t>Kosztorys OFERTOWY
Biedrusko - budowa etapowa infrastruktury na osiedlu Jesionowym - ULICA TRUFLOWA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</si>
</sst>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charset val="238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0" fillId="4" borderId="0" xfId="3" applyFont="1" applyFill="1" applyAlignment="1">
      <alignment horizontal="left" vertical="center" wrapText="1"/>
    </xf>
    <xf numFmtId="0" fontId="9" fillId="4" borderId="0" xfId="3" applyFill="1" applyAlignment="1">
      <alignment horizontal="left" vertical="center" wrapText="1"/>
    </xf>
    <xf numFmtId="0" fontId="9" fillId="4" borderId="0" xfId="3" applyFill="1" applyAlignment="1">
      <alignment wrapText="1"/>
    </xf>
    <xf numFmtId="0" fontId="9" fillId="0" borderId="0" xfId="3" applyAlignment="1">
      <alignment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3" fillId="0" borderId="2" xfId="0" applyFont="1" applyBorder="1" applyAlignment="1">
      <alignment vertical="center" wrapText="1"/>
    </xf>
    <xf numFmtId="49" fontId="4" fillId="2" borderId="14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1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49" fontId="3" fillId="0" borderId="2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4" fontId="3" fillId="2" borderId="7" xfId="1" applyFont="1" applyFill="1" applyBorder="1" applyAlignment="1">
      <alignment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23" xfId="1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4" fontId="3" fillId="2" borderId="8" xfId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49" fontId="16" fillId="2" borderId="18" xfId="0" applyNumberFormat="1" applyFont="1" applyFill="1" applyBorder="1" applyAlignment="1">
      <alignment horizontal="center" vertical="center" wrapText="1"/>
    </xf>
    <xf numFmtId="44" fontId="4" fillId="3" borderId="19" xfId="1" applyFont="1" applyFill="1" applyBorder="1" applyAlignment="1">
      <alignment horizontal="center" vertical="center" wrapText="1"/>
    </xf>
    <xf numFmtId="44" fontId="4" fillId="3" borderId="20" xfId="1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44" fontId="4" fillId="2" borderId="13" xfId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19" fillId="0" borderId="0" xfId="0" applyNumberFormat="1" applyFont="1" applyAlignment="1">
      <alignment vertical="center"/>
    </xf>
    <xf numFmtId="49" fontId="3" fillId="0" borderId="18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vertical="center" wrapText="1"/>
    </xf>
    <xf numFmtId="44" fontId="3" fillId="2" borderId="4" xfId="1" applyFont="1" applyFill="1" applyBorder="1" applyAlignment="1">
      <alignment vertical="center" wrapText="1"/>
    </xf>
    <xf numFmtId="44" fontId="3" fillId="0" borderId="4" xfId="1" applyFont="1" applyBorder="1" applyAlignment="1">
      <alignment horizontal="center" vertical="center" wrapText="1"/>
    </xf>
    <xf numFmtId="44" fontId="3" fillId="0" borderId="23" xfId="1" applyFont="1" applyBorder="1" applyAlignment="1">
      <alignment horizontal="center" vertical="center" wrapText="1"/>
    </xf>
    <xf numFmtId="44" fontId="4" fillId="3" borderId="38" xfId="1" applyFont="1" applyFill="1" applyBorder="1" applyAlignment="1">
      <alignment horizontal="center" vertical="center" wrapText="1"/>
    </xf>
    <xf numFmtId="44" fontId="4" fillId="3" borderId="39" xfId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4" fontId="3" fillId="2" borderId="4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44" fontId="3" fillId="0" borderId="5" xfId="1" applyFont="1" applyBorder="1" applyAlignment="1">
      <alignment horizontal="left" vertical="center"/>
    </xf>
    <xf numFmtId="44" fontId="3" fillId="0" borderId="6" xfId="1" applyFont="1" applyBorder="1" applyAlignment="1">
      <alignment horizontal="left" vertical="center"/>
    </xf>
    <xf numFmtId="44" fontId="3" fillId="0" borderId="40" xfId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49" fontId="16" fillId="2" borderId="36" xfId="0" applyNumberFormat="1" applyFont="1" applyFill="1" applyBorder="1" applyAlignment="1">
      <alignment horizontal="left" vertical="center" wrapText="1"/>
    </xf>
    <xf numFmtId="49" fontId="16" fillId="2" borderId="33" xfId="0" applyNumberFormat="1" applyFont="1" applyFill="1" applyBorder="1" applyAlignment="1">
      <alignment horizontal="left" vertical="center" wrapText="1"/>
    </xf>
    <xf numFmtId="49" fontId="16" fillId="2" borderId="37" xfId="0" applyNumberFormat="1" applyFont="1" applyFill="1" applyBorder="1" applyAlignment="1">
      <alignment horizontal="left" vertical="center" wrapText="1"/>
    </xf>
    <xf numFmtId="49" fontId="3" fillId="3" borderId="27" xfId="0" applyNumberFormat="1" applyFont="1" applyFill="1" applyBorder="1" applyAlignment="1">
      <alignment horizontal="right" vertical="center" wrapText="1"/>
    </xf>
    <xf numFmtId="49" fontId="3" fillId="3" borderId="28" xfId="0" applyNumberFormat="1" applyFont="1" applyFill="1" applyBorder="1" applyAlignment="1">
      <alignment horizontal="right" vertical="center" wrapText="1"/>
    </xf>
    <xf numFmtId="49" fontId="3" fillId="3" borderId="29" xfId="0" applyNumberFormat="1" applyFont="1" applyFill="1" applyBorder="1" applyAlignment="1">
      <alignment horizontal="righ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49" fontId="16" fillId="2" borderId="23" xfId="0" applyNumberFormat="1" applyFont="1" applyFill="1" applyBorder="1" applyAlignment="1">
      <alignment horizontal="left" vertical="center" wrapText="1"/>
    </xf>
    <xf numFmtId="49" fontId="3" fillId="3" borderId="24" xfId="0" applyNumberFormat="1" applyFont="1" applyFill="1" applyBorder="1" applyAlignment="1">
      <alignment horizontal="right" vertical="center" wrapText="1"/>
    </xf>
    <xf numFmtId="49" fontId="3" fillId="3" borderId="25" xfId="0" applyNumberFormat="1" applyFont="1" applyFill="1" applyBorder="1" applyAlignment="1">
      <alignment horizontal="right" vertical="center" wrapText="1"/>
    </xf>
    <xf numFmtId="49" fontId="3" fillId="3" borderId="26" xfId="0" applyNumberFormat="1" applyFont="1" applyFill="1" applyBorder="1" applyAlignment="1">
      <alignment horizontal="right" vertical="center" wrapText="1"/>
    </xf>
    <xf numFmtId="49" fontId="3" fillId="3" borderId="34" xfId="0" applyNumberFormat="1" applyFont="1" applyFill="1" applyBorder="1" applyAlignment="1">
      <alignment horizontal="right" vertical="center" wrapText="1"/>
    </xf>
    <xf numFmtId="49" fontId="3" fillId="3" borderId="33" xfId="0" applyNumberFormat="1" applyFont="1" applyFill="1" applyBorder="1" applyAlignment="1">
      <alignment horizontal="right" vertical="center" wrapText="1"/>
    </xf>
    <xf numFmtId="49" fontId="3" fillId="3" borderId="35" xfId="0" applyNumberFormat="1" applyFont="1" applyFill="1" applyBorder="1" applyAlignment="1">
      <alignment horizontal="right" vertical="center" wrapText="1"/>
    </xf>
    <xf numFmtId="0" fontId="14" fillId="4" borderId="0" xfId="3" applyFont="1" applyFill="1" applyAlignment="1">
      <alignment horizontal="left" vertical="top" wrapText="1"/>
    </xf>
    <xf numFmtId="0" fontId="11" fillId="4" borderId="0" xfId="3" applyFont="1" applyFill="1" applyAlignment="1">
      <alignment horizontal="center" vertical="center"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center" vertical="top" wrapText="1"/>
    </xf>
    <xf numFmtId="0" fontId="15" fillId="4" borderId="0" xfId="3" applyFont="1" applyFill="1" applyAlignment="1">
      <alignment horizontal="left" vertical="top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15</xdr:row>
      <xdr:rowOff>123825</xdr:rowOff>
    </xdr:from>
    <xdr:to>
      <xdr:col>6</xdr:col>
      <xdr:colOff>62865</xdr:colOff>
      <xdr:row>18</xdr:row>
      <xdr:rowOff>76200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71527A-3857-44CA-B9B2-02FCD13C46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362325"/>
          <a:ext cx="824865" cy="904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66675</xdr:rowOff>
    </xdr:from>
    <xdr:to>
      <xdr:col>6</xdr:col>
      <xdr:colOff>1085850</xdr:colOff>
      <xdr:row>0</xdr:row>
      <xdr:rowOff>581025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A323BDF-0A7C-4C8C-932F-6F27CCD799A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66675"/>
          <a:ext cx="476250" cy="514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66675</xdr:rowOff>
    </xdr:from>
    <xdr:to>
      <xdr:col>6</xdr:col>
      <xdr:colOff>1085850</xdr:colOff>
      <xdr:row>0</xdr:row>
      <xdr:rowOff>581025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A0E7D5E-4BD4-4ABD-BB5E-5E809B82A12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66675"/>
          <a:ext cx="476250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EB4427-DC19-4291-9E36-DFB24D1CDA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66675</xdr:rowOff>
    </xdr:from>
    <xdr:to>
      <xdr:col>6</xdr:col>
      <xdr:colOff>1085850</xdr:colOff>
      <xdr:row>0</xdr:row>
      <xdr:rowOff>581025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7488CE8-5D7D-4118-ACAD-5D9E7F29D9B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66675"/>
          <a:ext cx="4762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66675</xdr:rowOff>
    </xdr:from>
    <xdr:to>
      <xdr:col>6</xdr:col>
      <xdr:colOff>1085850</xdr:colOff>
      <xdr:row>0</xdr:row>
      <xdr:rowOff>581025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D715D28-1D25-4DC7-B0C6-DD6D600B95E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66675"/>
          <a:ext cx="4762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66675</xdr:rowOff>
    </xdr:from>
    <xdr:to>
      <xdr:col>6</xdr:col>
      <xdr:colOff>1085850</xdr:colOff>
      <xdr:row>0</xdr:row>
      <xdr:rowOff>581025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C41579D-859E-4B01-B048-6C230ED3ACE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66675"/>
          <a:ext cx="476250" cy="514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66675</xdr:rowOff>
    </xdr:from>
    <xdr:to>
      <xdr:col>6</xdr:col>
      <xdr:colOff>1085850</xdr:colOff>
      <xdr:row>0</xdr:row>
      <xdr:rowOff>581025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846804-7F0D-4D7A-89ED-C0703AE32CD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66675"/>
          <a:ext cx="476250" cy="514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66675</xdr:rowOff>
    </xdr:from>
    <xdr:to>
      <xdr:col>6</xdr:col>
      <xdr:colOff>1085850</xdr:colOff>
      <xdr:row>0</xdr:row>
      <xdr:rowOff>581025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18C9740-C7F9-4945-9843-70D6AEBA9EC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66675"/>
          <a:ext cx="476250" cy="514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66675</xdr:rowOff>
    </xdr:from>
    <xdr:to>
      <xdr:col>6</xdr:col>
      <xdr:colOff>1085850</xdr:colOff>
      <xdr:row>0</xdr:row>
      <xdr:rowOff>581025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4F93799-6CAB-4018-A95B-88955EA83D6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66675"/>
          <a:ext cx="476250" cy="514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66675</xdr:rowOff>
    </xdr:from>
    <xdr:to>
      <xdr:col>6</xdr:col>
      <xdr:colOff>1085850</xdr:colOff>
      <xdr:row>0</xdr:row>
      <xdr:rowOff>581025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88B1ABC-8911-4ECB-941A-ADF07A06348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0" y="66675"/>
          <a:ext cx="476250" cy="514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B7C0-F94A-4B72-8055-75C617761E2C}">
  <sheetPr>
    <pageSetUpPr fitToPage="1"/>
  </sheetPr>
  <dimension ref="A1:J41"/>
  <sheetViews>
    <sheetView tabSelected="1" view="pageBreakPreview" topLeftCell="A13" zoomScaleNormal="100" zoomScaleSheetLayoutView="100" workbookViewId="0">
      <selection activeCell="C23" sqref="C23:E23"/>
    </sheetView>
  </sheetViews>
  <sheetFormatPr defaultColWidth="9.140625" defaultRowHeight="15"/>
  <cols>
    <col min="1" max="1" width="12.85546875" style="2" customWidth="1"/>
    <col min="2" max="2" width="8" style="1" customWidth="1"/>
    <col min="3" max="4" width="13.5703125" style="2" customWidth="1"/>
    <col min="5" max="5" width="12" style="2" customWidth="1"/>
    <col min="6" max="7" width="16.28515625" style="2" customWidth="1"/>
    <col min="8" max="8" width="13.5703125" style="2" customWidth="1"/>
    <col min="9" max="16384" width="9.140625" style="2"/>
  </cols>
  <sheetData>
    <row r="1" spans="1:10" ht="30" customHeight="1">
      <c r="A1" s="83" t="s">
        <v>294</v>
      </c>
      <c r="B1" s="83"/>
      <c r="C1" s="83"/>
      <c r="D1" s="83"/>
      <c r="E1" s="83"/>
      <c r="F1" s="83"/>
      <c r="G1" s="83"/>
    </row>
    <row r="2" spans="1:10" ht="9" customHeight="1"/>
    <row r="3" spans="1:10" s="3" customFormat="1" ht="21" customHeight="1">
      <c r="A3" s="84" t="s">
        <v>144</v>
      </c>
      <c r="B3" s="84"/>
      <c r="C3" s="84"/>
      <c r="D3" s="84"/>
      <c r="E3" s="84"/>
      <c r="F3" s="84"/>
      <c r="G3" s="84"/>
    </row>
    <row r="4" spans="1:10" s="3" customFormat="1" ht="13.5" customHeight="1">
      <c r="A4" s="85" t="s">
        <v>145</v>
      </c>
      <c r="B4" s="85"/>
      <c r="C4" s="55" t="s">
        <v>146</v>
      </c>
      <c r="D4" s="55"/>
      <c r="E4" s="55"/>
      <c r="F4" s="55"/>
      <c r="G4" s="55"/>
      <c r="H4" s="55"/>
    </row>
    <row r="5" spans="1:10" s="3" customFormat="1" ht="13.5" customHeight="1">
      <c r="A5" s="85" t="s">
        <v>147</v>
      </c>
      <c r="B5" s="85"/>
      <c r="C5" s="55" t="s">
        <v>148</v>
      </c>
      <c r="D5" s="55"/>
      <c r="E5" s="55"/>
      <c r="F5" s="55"/>
      <c r="G5" s="55"/>
      <c r="H5" s="55"/>
    </row>
    <row r="6" spans="1:10" s="3" customFormat="1" ht="13.5" customHeight="1">
      <c r="A6" s="82" t="s">
        <v>149</v>
      </c>
      <c r="B6" s="82"/>
      <c r="C6" s="1" t="s">
        <v>150</v>
      </c>
      <c r="D6" s="55"/>
      <c r="E6" s="55"/>
      <c r="F6" s="55"/>
      <c r="G6" s="55"/>
      <c r="H6" s="55"/>
    </row>
    <row r="7" spans="1:10" s="3" customFormat="1" ht="13.5" customHeight="1">
      <c r="A7" s="82" t="s">
        <v>151</v>
      </c>
      <c r="B7" s="82"/>
      <c r="C7" s="1" t="s">
        <v>152</v>
      </c>
      <c r="D7" s="55"/>
      <c r="E7" s="55"/>
      <c r="F7" s="55"/>
      <c r="G7" s="55"/>
      <c r="H7" s="55"/>
    </row>
    <row r="8" spans="1:10" s="3" customFormat="1" ht="13.5" customHeight="1">
      <c r="A8" s="82" t="s">
        <v>153</v>
      </c>
      <c r="B8" s="82"/>
      <c r="C8" s="1" t="s">
        <v>154</v>
      </c>
      <c r="D8" s="55"/>
      <c r="E8" s="55"/>
      <c r="F8" s="55"/>
      <c r="G8" s="55"/>
      <c r="H8" s="55"/>
    </row>
    <row r="9" spans="1:10" s="3" customFormat="1" ht="13.5" customHeight="1">
      <c r="A9" s="82" t="s">
        <v>155</v>
      </c>
      <c r="B9" s="82"/>
      <c r="C9" s="1" t="s">
        <v>156</v>
      </c>
      <c r="D9" s="55"/>
      <c r="E9" s="55"/>
      <c r="F9" s="55"/>
      <c r="G9" s="55"/>
      <c r="H9" s="55"/>
    </row>
    <row r="10" spans="1:10" s="3" customFormat="1" ht="13.5" customHeight="1">
      <c r="A10" s="85" t="s">
        <v>157</v>
      </c>
      <c r="B10" s="85"/>
      <c r="C10" s="1" t="s">
        <v>158</v>
      </c>
      <c r="D10" s="55"/>
      <c r="E10" s="55"/>
      <c r="F10" s="55"/>
      <c r="G10" s="55"/>
      <c r="H10" s="55"/>
    </row>
    <row r="11" spans="1:10" s="3" customFormat="1" ht="13.5" customHeight="1">
      <c r="A11" s="82" t="s">
        <v>159</v>
      </c>
      <c r="B11" s="82"/>
      <c r="C11" s="1" t="s">
        <v>160</v>
      </c>
      <c r="D11" s="55"/>
      <c r="E11" s="55"/>
      <c r="F11" s="55"/>
      <c r="G11" s="55"/>
      <c r="H11" s="55"/>
    </row>
    <row r="12" spans="1:10" s="3" customFormat="1" ht="13.5" customHeight="1">
      <c r="A12" s="82" t="s">
        <v>161</v>
      </c>
      <c r="B12" s="82"/>
      <c r="C12" s="1" t="s">
        <v>162</v>
      </c>
      <c r="D12" s="55"/>
      <c r="E12" s="55"/>
      <c r="F12" s="55"/>
      <c r="G12" s="55"/>
      <c r="H12" s="55"/>
    </row>
    <row r="13" spans="1:10" s="3" customFormat="1" ht="11.25" customHeight="1">
      <c r="A13" s="82"/>
      <c r="B13" s="82"/>
      <c r="C13" s="1"/>
      <c r="D13" s="55"/>
      <c r="E13" s="55"/>
      <c r="F13" s="55"/>
      <c r="G13" s="55"/>
      <c r="H13" s="55"/>
    </row>
    <row r="14" spans="1:10" s="3" customFormat="1" ht="11.25" customHeight="1">
      <c r="A14" s="78" t="s">
        <v>127</v>
      </c>
      <c r="B14" s="78"/>
      <c r="C14" s="81" t="s">
        <v>267</v>
      </c>
      <c r="D14" s="81"/>
      <c r="E14" s="81"/>
      <c r="F14" s="81"/>
      <c r="G14" s="81"/>
      <c r="H14" s="22"/>
      <c r="I14" s="22"/>
      <c r="J14" s="22"/>
    </row>
    <row r="15" spans="1:10" s="3" customFormat="1" ht="11.25" customHeight="1">
      <c r="A15" s="78"/>
      <c r="B15" s="78"/>
      <c r="C15" s="81"/>
      <c r="D15" s="81"/>
      <c r="E15" s="81"/>
      <c r="F15" s="81"/>
      <c r="G15" s="81"/>
      <c r="H15" s="22"/>
      <c r="I15" s="22"/>
      <c r="J15" s="22"/>
    </row>
    <row r="16" spans="1:10" s="3" customFormat="1" ht="16.5" customHeight="1">
      <c r="A16" s="79" t="s">
        <v>2</v>
      </c>
      <c r="B16" s="79"/>
      <c r="C16" s="3" t="s">
        <v>3</v>
      </c>
    </row>
    <row r="17" spans="1:7" s="3" customFormat="1" ht="47.25" customHeight="1">
      <c r="A17" s="80" t="s">
        <v>7</v>
      </c>
      <c r="B17" s="79"/>
      <c r="C17" s="81" t="s">
        <v>4</v>
      </c>
      <c r="D17" s="81"/>
      <c r="E17" s="81"/>
      <c r="F17" s="81"/>
      <c r="G17" s="81"/>
    </row>
    <row r="18" spans="1:7" s="3" customFormat="1" ht="11.25" customHeight="1"/>
    <row r="19" spans="1:7" s="3" customFormat="1" ht="15" customHeight="1">
      <c r="A19" s="77" t="s">
        <v>5</v>
      </c>
      <c r="B19" s="77"/>
      <c r="C19" s="3" t="s">
        <v>268</v>
      </c>
    </row>
    <row r="20" spans="1:7" s="3" customFormat="1" ht="6.75" customHeight="1"/>
    <row r="21" spans="1:7" s="3" customFormat="1" ht="25.5" customHeight="1">
      <c r="A21" s="72" t="s">
        <v>6</v>
      </c>
      <c r="B21" s="72"/>
      <c r="C21" s="72"/>
    </row>
    <row r="22" spans="1:7" s="3" customFormat="1" ht="20.25" customHeight="1">
      <c r="B22" s="56" t="s">
        <v>0</v>
      </c>
      <c r="C22" s="73" t="s">
        <v>269</v>
      </c>
      <c r="D22" s="73"/>
      <c r="E22" s="73"/>
      <c r="F22" s="57" t="s">
        <v>163</v>
      </c>
      <c r="G22" s="57" t="s">
        <v>164</v>
      </c>
    </row>
    <row r="23" spans="1:7" s="3" customFormat="1" ht="20.25" customHeight="1">
      <c r="B23" s="56" t="s">
        <v>165</v>
      </c>
      <c r="C23" s="74" t="s">
        <v>270</v>
      </c>
      <c r="D23" s="75"/>
      <c r="E23" s="76"/>
      <c r="F23" s="59">
        <f>'Poz. wspólne'!F29</f>
        <v>0</v>
      </c>
      <c r="G23" s="59">
        <f>'Poz. wspólne'!G29</f>
        <v>0</v>
      </c>
    </row>
    <row r="24" spans="1:7" s="3" customFormat="1" ht="20.25" customHeight="1">
      <c r="B24" s="56" t="s">
        <v>166</v>
      </c>
      <c r="C24" s="74" t="s">
        <v>271</v>
      </c>
      <c r="D24" s="75"/>
      <c r="E24" s="76"/>
      <c r="F24" s="59">
        <f>Jesionowa!F48</f>
        <v>0</v>
      </c>
      <c r="G24" s="59">
        <f>Jesionowa!G48</f>
        <v>0</v>
      </c>
    </row>
    <row r="25" spans="1:7" s="3" customFormat="1" ht="20.25" customHeight="1">
      <c r="B25" s="56" t="s">
        <v>167</v>
      </c>
      <c r="C25" s="74" t="s">
        <v>272</v>
      </c>
      <c r="D25" s="75"/>
      <c r="E25" s="76"/>
      <c r="F25" s="59">
        <f>Borowikowa!F27</f>
        <v>0</v>
      </c>
      <c r="G25" s="59">
        <f>Borowikowa!G27</f>
        <v>0</v>
      </c>
    </row>
    <row r="26" spans="1:7" s="3" customFormat="1" ht="20.25" customHeight="1">
      <c r="B26" s="56" t="s">
        <v>280</v>
      </c>
      <c r="C26" s="74" t="s">
        <v>273</v>
      </c>
      <c r="D26" s="75"/>
      <c r="E26" s="76"/>
      <c r="F26" s="59">
        <f>Kurkowa!F27</f>
        <v>0</v>
      </c>
      <c r="G26" s="59">
        <f>Kurkowa!G27</f>
        <v>0</v>
      </c>
    </row>
    <row r="27" spans="1:7" s="3" customFormat="1" ht="20.25" customHeight="1">
      <c r="B27" s="56" t="s">
        <v>281</v>
      </c>
      <c r="C27" s="74" t="s">
        <v>274</v>
      </c>
      <c r="D27" s="75"/>
      <c r="E27" s="76"/>
      <c r="F27" s="59">
        <f>Podgrzybkowa!F32</f>
        <v>0</v>
      </c>
      <c r="G27" s="59">
        <f>Podgrzybkowa!G32</f>
        <v>0</v>
      </c>
    </row>
    <row r="28" spans="1:7" s="3" customFormat="1" ht="20.25" customHeight="1">
      <c r="B28" s="56" t="s">
        <v>282</v>
      </c>
      <c r="C28" s="74" t="s">
        <v>275</v>
      </c>
      <c r="D28" s="75"/>
      <c r="E28" s="76"/>
      <c r="F28" s="59">
        <f>Smardzowa!F27</f>
        <v>0</v>
      </c>
      <c r="G28" s="59">
        <f>Smardzowa!G27</f>
        <v>0</v>
      </c>
    </row>
    <row r="29" spans="1:7" s="3" customFormat="1" ht="20.25" customHeight="1">
      <c r="B29" s="56" t="s">
        <v>283</v>
      </c>
      <c r="C29" s="70" t="s">
        <v>276</v>
      </c>
      <c r="D29" s="70"/>
      <c r="E29" s="70"/>
      <c r="F29" s="58">
        <f>Maślakowa!F32</f>
        <v>0</v>
      </c>
      <c r="G29" s="58">
        <f>Maślakowa!G32</f>
        <v>0</v>
      </c>
    </row>
    <row r="30" spans="1:7" s="3" customFormat="1" ht="20.25" customHeight="1">
      <c r="B30" s="56" t="s">
        <v>284</v>
      </c>
      <c r="C30" s="70" t="s">
        <v>277</v>
      </c>
      <c r="D30" s="70"/>
      <c r="E30" s="70"/>
      <c r="F30" s="59">
        <f>Opieńkowa!F27</f>
        <v>0</v>
      </c>
      <c r="G30" s="59">
        <f>Opieńkowa!G27</f>
        <v>0</v>
      </c>
    </row>
    <row r="31" spans="1:7" s="3" customFormat="1" ht="20.25" customHeight="1">
      <c r="B31" s="56" t="s">
        <v>285</v>
      </c>
      <c r="C31" s="70" t="s">
        <v>278</v>
      </c>
      <c r="D31" s="70"/>
      <c r="E31" s="70"/>
      <c r="F31" s="59">
        <f>Rydzowa!F31</f>
        <v>0</v>
      </c>
      <c r="G31" s="59">
        <f>Rydzowa!G31</f>
        <v>0</v>
      </c>
    </row>
    <row r="32" spans="1:7" s="3" customFormat="1" ht="20.25" customHeight="1">
      <c r="B32" s="56" t="s">
        <v>286</v>
      </c>
      <c r="C32" s="70" t="s">
        <v>279</v>
      </c>
      <c r="D32" s="70"/>
      <c r="E32" s="70"/>
      <c r="F32" s="59">
        <f>Truflowa!F32</f>
        <v>0</v>
      </c>
      <c r="G32" s="59">
        <f>Truflowa!G32</f>
        <v>0</v>
      </c>
    </row>
    <row r="33" spans="1:7" s="3" customFormat="1" ht="20.25" customHeight="1">
      <c r="C33" s="71" t="s">
        <v>168</v>
      </c>
      <c r="D33" s="71"/>
      <c r="E33" s="71"/>
      <c r="F33" s="60">
        <f>SUM(F23:F32)</f>
        <v>0</v>
      </c>
      <c r="G33" s="60">
        <f>SUM(G23:G32)</f>
        <v>0</v>
      </c>
    </row>
    <row r="34" spans="1:7" s="3" customFormat="1"/>
    <row r="35" spans="1:7" s="3" customFormat="1"/>
    <row r="36" spans="1:7" s="3" customFormat="1"/>
    <row r="37" spans="1:7">
      <c r="A37" s="3"/>
      <c r="B37" s="3"/>
      <c r="C37" s="3"/>
      <c r="D37" s="3"/>
      <c r="E37" s="3"/>
      <c r="F37" s="3"/>
      <c r="G37" s="3"/>
    </row>
    <row r="38" spans="1:7">
      <c r="A38" s="3"/>
      <c r="B38" s="3"/>
      <c r="C38" s="3"/>
      <c r="D38" s="3"/>
      <c r="E38" s="3"/>
      <c r="F38" s="3"/>
      <c r="G38" s="3"/>
    </row>
    <row r="39" spans="1:7">
      <c r="A39" s="3"/>
      <c r="B39" s="3"/>
      <c r="C39" s="3"/>
      <c r="D39" s="3"/>
      <c r="E39" s="3"/>
      <c r="F39" s="3"/>
      <c r="G39" s="3"/>
    </row>
    <row r="40" spans="1:7">
      <c r="A40" s="3"/>
      <c r="B40" s="3"/>
      <c r="C40" s="3"/>
      <c r="D40" s="3"/>
      <c r="E40" s="3"/>
      <c r="F40" s="3"/>
      <c r="G40" s="3"/>
    </row>
    <row r="41" spans="1:7">
      <c r="A41" s="3"/>
      <c r="B41" s="55"/>
      <c r="C41" s="3"/>
      <c r="D41" s="3"/>
      <c r="E41" s="3"/>
      <c r="F41" s="3"/>
      <c r="G41" s="3"/>
    </row>
  </sheetData>
  <mergeCells count="31">
    <mergeCell ref="A13:B13"/>
    <mergeCell ref="A1:G1"/>
    <mergeCell ref="A3:G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C31:E31"/>
    <mergeCell ref="A19:B19"/>
    <mergeCell ref="A14:B15"/>
    <mergeCell ref="A16:B16"/>
    <mergeCell ref="A17:B17"/>
    <mergeCell ref="C17:G17"/>
    <mergeCell ref="C14:G15"/>
    <mergeCell ref="C27:E27"/>
    <mergeCell ref="C28:E28"/>
    <mergeCell ref="C23:E23"/>
    <mergeCell ref="C24:E24"/>
    <mergeCell ref="C25:E25"/>
    <mergeCell ref="C32:E32"/>
    <mergeCell ref="C33:E33"/>
    <mergeCell ref="A21:C21"/>
    <mergeCell ref="C22:E22"/>
    <mergeCell ref="C29:E29"/>
    <mergeCell ref="C30:E30"/>
    <mergeCell ref="C26:E26"/>
  </mergeCells>
  <phoneticPr fontId="8" type="noConversion"/>
  <printOptions horizontalCentered="1"/>
  <pageMargins left="0.43307086614173229" right="0.23622047244094491" top="1.1417322834645669" bottom="0.74803149606299213" header="0.31496062992125984" footer="0.31496062992125984"/>
  <pageSetup paperSize="9" orientation="portrait" r:id="rId1"/>
  <headerFooter alignWithMargins="0">
    <oddFooter>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FDFBD-632C-43F0-8F72-DD81CD8A7202}">
  <sheetPr>
    <pageSetUpPr fitToPage="1"/>
  </sheetPr>
  <dimension ref="A1:M35"/>
  <sheetViews>
    <sheetView view="pageBreakPreview" zoomScaleNormal="100" zoomScaleSheetLayoutView="100" workbookViewId="0">
      <selection activeCell="E4" sqref="E4"/>
    </sheetView>
  </sheetViews>
  <sheetFormatPr defaultColWidth="9.140625" defaultRowHeight="15"/>
  <cols>
    <col min="1" max="1" width="5.5703125" style="52" customWidth="1"/>
    <col min="2" max="2" width="100.5703125" style="25" customWidth="1"/>
    <col min="3" max="3" width="6" style="25" customWidth="1"/>
    <col min="4" max="4" width="9.140625" style="53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6" t="s">
        <v>303</v>
      </c>
      <c r="B1" s="87"/>
      <c r="C1" s="87"/>
      <c r="D1" s="87"/>
      <c r="E1" s="87" t="s">
        <v>169</v>
      </c>
      <c r="F1" s="87"/>
      <c r="G1" s="88"/>
    </row>
    <row r="2" spans="1:11" s="22" customFormat="1" ht="33" customHeight="1">
      <c r="A2" s="17" t="s">
        <v>0</v>
      </c>
      <c r="B2" s="18" t="s">
        <v>8</v>
      </c>
      <c r="C2" s="19" t="s">
        <v>9</v>
      </c>
      <c r="D2" s="20" t="s">
        <v>1</v>
      </c>
      <c r="E2" s="19" t="s">
        <v>10</v>
      </c>
      <c r="F2" s="20" t="s">
        <v>11</v>
      </c>
      <c r="G2" s="21" t="s">
        <v>12</v>
      </c>
    </row>
    <row r="3" spans="1:11" ht="22.5" customHeight="1">
      <c r="A3" s="23" t="s">
        <v>21</v>
      </c>
      <c r="B3" s="92" t="s">
        <v>128</v>
      </c>
      <c r="C3" s="93"/>
      <c r="D3" s="93"/>
      <c r="E3" s="93"/>
      <c r="F3" s="93"/>
      <c r="G3" s="94"/>
      <c r="H3" s="32"/>
      <c r="I3" s="32"/>
      <c r="J3" s="32"/>
      <c r="K3" s="32"/>
    </row>
    <row r="4" spans="1:11" ht="22.5" customHeight="1">
      <c r="A4" s="26" t="s">
        <v>22</v>
      </c>
      <c r="B4" s="45" t="s">
        <v>253</v>
      </c>
      <c r="C4" s="27" t="s">
        <v>13</v>
      </c>
      <c r="D4" s="28">
        <v>3</v>
      </c>
      <c r="E4" s="29"/>
      <c r="F4" s="30">
        <f t="shared" ref="F4:F11" si="0">ROUND((D4*E4),2)</f>
        <v>0</v>
      </c>
      <c r="G4" s="31">
        <f t="shared" ref="G4:G11" si="1">ROUND((F4*(1.23)),2)</f>
        <v>0</v>
      </c>
      <c r="H4" s="32"/>
      <c r="I4" s="32"/>
      <c r="J4" s="32"/>
      <c r="K4" s="32"/>
    </row>
    <row r="5" spans="1:11" ht="22.5" customHeight="1">
      <c r="A5" s="26" t="s">
        <v>23</v>
      </c>
      <c r="B5" s="45" t="s">
        <v>252</v>
      </c>
      <c r="C5" s="27" t="s">
        <v>13</v>
      </c>
      <c r="D5" s="28">
        <v>9</v>
      </c>
      <c r="E5" s="44"/>
      <c r="F5" s="30">
        <f t="shared" si="0"/>
        <v>0</v>
      </c>
      <c r="G5" s="31">
        <f t="shared" si="1"/>
        <v>0</v>
      </c>
      <c r="H5" s="32"/>
      <c r="I5" s="32"/>
      <c r="J5" s="32"/>
      <c r="K5" s="32"/>
    </row>
    <row r="6" spans="1:11" ht="22.5" customHeight="1">
      <c r="A6" s="26" t="s">
        <v>134</v>
      </c>
      <c r="B6" s="45" t="s">
        <v>250</v>
      </c>
      <c r="C6" s="27" t="s">
        <v>13</v>
      </c>
      <c r="D6" s="43">
        <v>1</v>
      </c>
      <c r="E6" s="44"/>
      <c r="F6" s="30">
        <f t="shared" si="0"/>
        <v>0</v>
      </c>
      <c r="G6" s="31">
        <f t="shared" si="1"/>
        <v>0</v>
      </c>
      <c r="H6" s="32"/>
      <c r="I6" s="32"/>
      <c r="J6" s="32"/>
      <c r="K6" s="32"/>
    </row>
    <row r="7" spans="1:11" ht="22.5" customHeight="1">
      <c r="A7" s="26" t="s">
        <v>135</v>
      </c>
      <c r="B7" s="45" t="s">
        <v>251</v>
      </c>
      <c r="C7" s="27" t="s">
        <v>13</v>
      </c>
      <c r="D7" s="43">
        <v>1</v>
      </c>
      <c r="E7" s="29"/>
      <c r="F7" s="30">
        <f t="shared" si="0"/>
        <v>0</v>
      </c>
      <c r="G7" s="31">
        <f t="shared" si="1"/>
        <v>0</v>
      </c>
      <c r="H7" s="32"/>
      <c r="I7" s="32"/>
      <c r="J7" s="32"/>
      <c r="K7" s="32"/>
    </row>
    <row r="8" spans="1:11" ht="22.5" customHeight="1">
      <c r="A8" s="26" t="s">
        <v>228</v>
      </c>
      <c r="B8" s="27" t="s">
        <v>292</v>
      </c>
      <c r="C8" s="27" t="s">
        <v>13</v>
      </c>
      <c r="D8" s="43">
        <v>9</v>
      </c>
      <c r="E8" s="44"/>
      <c r="F8" s="30">
        <f t="shared" si="0"/>
        <v>0</v>
      </c>
      <c r="G8" s="31">
        <f t="shared" si="1"/>
        <v>0</v>
      </c>
      <c r="H8" s="32"/>
      <c r="I8" s="32"/>
      <c r="J8" s="32"/>
      <c r="K8" s="32"/>
    </row>
    <row r="9" spans="1:11" ht="22.5" customHeight="1">
      <c r="A9" s="26" t="s">
        <v>229</v>
      </c>
      <c r="B9" s="46" t="s">
        <v>131</v>
      </c>
      <c r="C9" s="42" t="s">
        <v>14</v>
      </c>
      <c r="D9" s="43">
        <v>36.200000000000003</v>
      </c>
      <c r="E9" s="44"/>
      <c r="F9" s="30">
        <f t="shared" si="0"/>
        <v>0</v>
      </c>
      <c r="G9" s="31">
        <f t="shared" si="1"/>
        <v>0</v>
      </c>
      <c r="H9" s="32"/>
      <c r="I9" s="32"/>
      <c r="J9" s="32"/>
      <c r="K9" s="32"/>
    </row>
    <row r="10" spans="1:11" ht="22.5" customHeight="1">
      <c r="A10" s="26" t="s">
        <v>288</v>
      </c>
      <c r="B10" s="46" t="s">
        <v>254</v>
      </c>
      <c r="C10" s="42" t="s">
        <v>14</v>
      </c>
      <c r="D10" s="43">
        <v>202.3</v>
      </c>
      <c r="E10" s="44"/>
      <c r="F10" s="30">
        <f t="shared" si="0"/>
        <v>0</v>
      </c>
      <c r="G10" s="31">
        <f t="shared" si="1"/>
        <v>0</v>
      </c>
      <c r="H10" s="32"/>
      <c r="I10" s="32"/>
      <c r="J10" s="32"/>
      <c r="K10" s="32"/>
    </row>
    <row r="11" spans="1:11" ht="22.5" customHeight="1" thickBot="1">
      <c r="A11" s="26" t="s">
        <v>289</v>
      </c>
      <c r="B11" s="27" t="s">
        <v>130</v>
      </c>
      <c r="C11" s="34" t="s">
        <v>14</v>
      </c>
      <c r="D11" s="35">
        <v>26.7</v>
      </c>
      <c r="E11" s="36"/>
      <c r="F11" s="37">
        <f t="shared" si="0"/>
        <v>0</v>
      </c>
      <c r="G11" s="38">
        <f t="shared" si="1"/>
        <v>0</v>
      </c>
      <c r="H11" s="32"/>
      <c r="I11" s="32"/>
      <c r="J11" s="32"/>
      <c r="K11" s="32"/>
    </row>
    <row r="12" spans="1:11" ht="22.5" customHeight="1" thickTop="1">
      <c r="A12" s="98" t="s">
        <v>129</v>
      </c>
      <c r="B12" s="99"/>
      <c r="C12" s="99"/>
      <c r="D12" s="99"/>
      <c r="E12" s="100"/>
      <c r="F12" s="39">
        <f>SUM(F4:F11)</f>
        <v>0</v>
      </c>
      <c r="G12" s="39">
        <f>SUM(G4:G11)</f>
        <v>0</v>
      </c>
      <c r="H12" s="32"/>
      <c r="I12" s="32"/>
      <c r="J12" s="32"/>
      <c r="K12" s="32"/>
    </row>
    <row r="13" spans="1:11" ht="22.5" customHeight="1">
      <c r="A13" s="47" t="s">
        <v>27</v>
      </c>
      <c r="B13" s="92" t="s">
        <v>143</v>
      </c>
      <c r="C13" s="93"/>
      <c r="D13" s="93"/>
      <c r="E13" s="93"/>
      <c r="F13" s="93"/>
      <c r="G13" s="94"/>
      <c r="H13" s="32"/>
      <c r="I13" s="32"/>
      <c r="J13" s="32"/>
      <c r="K13" s="32"/>
    </row>
    <row r="14" spans="1:11" ht="22.5" customHeight="1">
      <c r="A14" s="26" t="s">
        <v>42</v>
      </c>
      <c r="B14" s="27" t="s">
        <v>290</v>
      </c>
      <c r="C14" s="27" t="s">
        <v>141</v>
      </c>
      <c r="D14" s="28">
        <f>D16+D20+D24</f>
        <v>2373</v>
      </c>
      <c r="E14" s="29"/>
      <c r="F14" s="30">
        <f t="shared" ref="F14:F29" si="2">ROUND((D14*E14),2)</f>
        <v>0</v>
      </c>
      <c r="G14" s="31">
        <f t="shared" ref="G14:G29" si="3">ROUND((F14*(1.23)),2)</f>
        <v>0</v>
      </c>
      <c r="H14" s="32"/>
      <c r="I14" s="32"/>
      <c r="J14" s="32"/>
      <c r="K14" s="32"/>
    </row>
    <row r="15" spans="1:11" ht="22.5" customHeight="1">
      <c r="A15" s="26" t="s">
        <v>28</v>
      </c>
      <c r="B15" s="27" t="s">
        <v>124</v>
      </c>
      <c r="C15" s="27" t="s">
        <v>142</v>
      </c>
      <c r="D15" s="28">
        <f>D16*0.53+D20*0.53+D24*0.53</f>
        <v>1257.69</v>
      </c>
      <c r="E15" s="29"/>
      <c r="F15" s="30">
        <f t="shared" si="2"/>
        <v>0</v>
      </c>
      <c r="G15" s="31">
        <f t="shared" si="3"/>
        <v>0</v>
      </c>
      <c r="H15" s="32"/>
      <c r="I15" s="32"/>
      <c r="J15" s="32"/>
      <c r="K15" s="32"/>
    </row>
    <row r="16" spans="1:11" ht="22.5" customHeight="1">
      <c r="A16" s="26" t="s">
        <v>29</v>
      </c>
      <c r="B16" s="45" t="s">
        <v>174</v>
      </c>
      <c r="C16" s="27" t="s">
        <v>141</v>
      </c>
      <c r="D16" s="28">
        <v>1373</v>
      </c>
      <c r="E16" s="29"/>
      <c r="F16" s="30">
        <f t="shared" si="2"/>
        <v>0</v>
      </c>
      <c r="G16" s="31">
        <f t="shared" si="3"/>
        <v>0</v>
      </c>
    </row>
    <row r="17" spans="1:7" ht="22.5" customHeight="1">
      <c r="A17" s="26" t="s">
        <v>30</v>
      </c>
      <c r="B17" s="45" t="s">
        <v>175</v>
      </c>
      <c r="C17" s="27" t="s">
        <v>141</v>
      </c>
      <c r="D17" s="28">
        <v>1373</v>
      </c>
      <c r="E17" s="29"/>
      <c r="F17" s="30">
        <f t="shared" si="2"/>
        <v>0</v>
      </c>
      <c r="G17" s="31">
        <f t="shared" si="3"/>
        <v>0</v>
      </c>
    </row>
    <row r="18" spans="1:7" ht="22.5" customHeight="1">
      <c r="A18" s="26" t="s">
        <v>31</v>
      </c>
      <c r="B18" s="45" t="s">
        <v>176</v>
      </c>
      <c r="C18" s="27" t="s">
        <v>141</v>
      </c>
      <c r="D18" s="28">
        <v>1373</v>
      </c>
      <c r="E18" s="29"/>
      <c r="F18" s="30">
        <f t="shared" si="2"/>
        <v>0</v>
      </c>
      <c r="G18" s="31">
        <f t="shared" si="3"/>
        <v>0</v>
      </c>
    </row>
    <row r="19" spans="1:7" ht="22.5" customHeight="1">
      <c r="A19" s="26" t="s">
        <v>139</v>
      </c>
      <c r="B19" s="45" t="s">
        <v>177</v>
      </c>
      <c r="C19" s="27" t="s">
        <v>141</v>
      </c>
      <c r="D19" s="28">
        <v>1373</v>
      </c>
      <c r="E19" s="29"/>
      <c r="F19" s="30">
        <f t="shared" si="2"/>
        <v>0</v>
      </c>
      <c r="G19" s="31">
        <f t="shared" si="3"/>
        <v>0</v>
      </c>
    </row>
    <row r="20" spans="1:7" ht="22.5" customHeight="1">
      <c r="A20" s="26" t="s">
        <v>140</v>
      </c>
      <c r="B20" s="45" t="s">
        <v>178</v>
      </c>
      <c r="C20" s="27" t="s">
        <v>141</v>
      </c>
      <c r="D20" s="28">
        <v>720</v>
      </c>
      <c r="E20" s="29"/>
      <c r="F20" s="30">
        <f t="shared" si="2"/>
        <v>0</v>
      </c>
      <c r="G20" s="31">
        <f t="shared" si="3"/>
        <v>0</v>
      </c>
    </row>
    <row r="21" spans="1:7" ht="22.5" customHeight="1">
      <c r="A21" s="26" t="s">
        <v>188</v>
      </c>
      <c r="B21" s="45" t="s">
        <v>179</v>
      </c>
      <c r="C21" s="27" t="s">
        <v>141</v>
      </c>
      <c r="D21" s="28">
        <v>720</v>
      </c>
      <c r="E21" s="29"/>
      <c r="F21" s="30">
        <f t="shared" si="2"/>
        <v>0</v>
      </c>
      <c r="G21" s="31">
        <f t="shared" si="3"/>
        <v>0</v>
      </c>
    </row>
    <row r="22" spans="1:7" ht="22.5" customHeight="1">
      <c r="A22" s="26" t="s">
        <v>189</v>
      </c>
      <c r="B22" s="45" t="s">
        <v>180</v>
      </c>
      <c r="C22" s="27" t="s">
        <v>141</v>
      </c>
      <c r="D22" s="28">
        <v>720</v>
      </c>
      <c r="E22" s="29"/>
      <c r="F22" s="30">
        <f t="shared" si="2"/>
        <v>0</v>
      </c>
      <c r="G22" s="31">
        <f t="shared" si="3"/>
        <v>0</v>
      </c>
    </row>
    <row r="23" spans="1:7" ht="22.5" customHeight="1">
      <c r="A23" s="26" t="s">
        <v>190</v>
      </c>
      <c r="B23" s="27" t="s">
        <v>181</v>
      </c>
      <c r="C23" s="27" t="s">
        <v>141</v>
      </c>
      <c r="D23" s="28">
        <v>720</v>
      </c>
      <c r="E23" s="29"/>
      <c r="F23" s="30">
        <f t="shared" si="2"/>
        <v>0</v>
      </c>
      <c r="G23" s="31">
        <f t="shared" si="3"/>
        <v>0</v>
      </c>
    </row>
    <row r="24" spans="1:7" ht="22.5" customHeight="1">
      <c r="A24" s="26" t="s">
        <v>191</v>
      </c>
      <c r="B24" s="45" t="s">
        <v>210</v>
      </c>
      <c r="C24" s="27" t="s">
        <v>141</v>
      </c>
      <c r="D24" s="28">
        <v>280</v>
      </c>
      <c r="E24" s="29"/>
      <c r="F24" s="30">
        <f t="shared" si="2"/>
        <v>0</v>
      </c>
      <c r="G24" s="31">
        <f t="shared" si="3"/>
        <v>0</v>
      </c>
    </row>
    <row r="25" spans="1:7" ht="22.5" customHeight="1">
      <c r="A25" s="26" t="s">
        <v>192</v>
      </c>
      <c r="B25" s="45" t="s">
        <v>211</v>
      </c>
      <c r="C25" s="27" t="s">
        <v>141</v>
      </c>
      <c r="D25" s="28">
        <v>280</v>
      </c>
      <c r="E25" s="29"/>
      <c r="F25" s="30">
        <f t="shared" si="2"/>
        <v>0</v>
      </c>
      <c r="G25" s="31">
        <f t="shared" si="3"/>
        <v>0</v>
      </c>
    </row>
    <row r="26" spans="1:7" ht="22.5" customHeight="1">
      <c r="A26" s="26" t="s">
        <v>193</v>
      </c>
      <c r="B26" s="45" t="s">
        <v>212</v>
      </c>
      <c r="C26" s="27" t="s">
        <v>141</v>
      </c>
      <c r="D26" s="28">
        <v>280</v>
      </c>
      <c r="E26" s="29"/>
      <c r="F26" s="30">
        <f t="shared" si="2"/>
        <v>0</v>
      </c>
      <c r="G26" s="31">
        <f t="shared" si="3"/>
        <v>0</v>
      </c>
    </row>
    <row r="27" spans="1:7" ht="22.5" customHeight="1">
      <c r="A27" s="26" t="s">
        <v>194</v>
      </c>
      <c r="B27" s="27" t="s">
        <v>213</v>
      </c>
      <c r="C27" s="27" t="s">
        <v>141</v>
      </c>
      <c r="D27" s="28">
        <v>280</v>
      </c>
      <c r="E27" s="29"/>
      <c r="F27" s="30">
        <f t="shared" si="2"/>
        <v>0</v>
      </c>
      <c r="G27" s="31">
        <f t="shared" si="3"/>
        <v>0</v>
      </c>
    </row>
    <row r="28" spans="1:7" ht="22.5" customHeight="1">
      <c r="A28" s="26" t="s">
        <v>195</v>
      </c>
      <c r="B28" s="27" t="s">
        <v>186</v>
      </c>
      <c r="C28" s="27" t="s">
        <v>14</v>
      </c>
      <c r="D28" s="28">
        <v>445</v>
      </c>
      <c r="E28" s="29"/>
      <c r="F28" s="30">
        <f t="shared" si="2"/>
        <v>0</v>
      </c>
      <c r="G28" s="31">
        <f t="shared" si="3"/>
        <v>0</v>
      </c>
    </row>
    <row r="29" spans="1:7" ht="22.5" customHeight="1" thickBot="1">
      <c r="A29" s="33" t="s">
        <v>196</v>
      </c>
      <c r="B29" s="34" t="s">
        <v>187</v>
      </c>
      <c r="C29" s="34" t="s">
        <v>14</v>
      </c>
      <c r="D29" s="35">
        <v>400</v>
      </c>
      <c r="E29" s="36"/>
      <c r="F29" s="37">
        <f t="shared" si="2"/>
        <v>0</v>
      </c>
      <c r="G29" s="38">
        <f t="shared" si="3"/>
        <v>0</v>
      </c>
    </row>
    <row r="30" spans="1:7" ht="22.5" customHeight="1" thickTop="1" thickBot="1">
      <c r="A30" s="106" t="s">
        <v>138</v>
      </c>
      <c r="B30" s="107"/>
      <c r="C30" s="107"/>
      <c r="D30" s="107"/>
      <c r="E30" s="108"/>
      <c r="F30" s="39">
        <f>SUM(F14:F29)</f>
        <v>0</v>
      </c>
      <c r="G30" s="40">
        <f>SUM(G14:G29)</f>
        <v>0</v>
      </c>
    </row>
    <row r="31" spans="1:7" ht="22.5" customHeight="1" thickBot="1">
      <c r="A31" s="89" t="s">
        <v>19</v>
      </c>
      <c r="B31" s="90"/>
      <c r="C31" s="90"/>
      <c r="D31" s="90"/>
      <c r="E31" s="91"/>
      <c r="F31" s="50">
        <f>SUM(F12,F30)</f>
        <v>0</v>
      </c>
      <c r="G31" s="50">
        <f>SUM(G12,G30)</f>
        <v>0</v>
      </c>
    </row>
    <row r="32" spans="1:7" ht="22.5" customHeight="1">
      <c r="E32" s="32"/>
    </row>
    <row r="33" spans="2:13" ht="22.5" customHeight="1"/>
    <row r="34" spans="2:13" ht="22.5" customHeight="1"/>
    <row r="35" spans="2:13" s="68" customFormat="1" ht="22.5" customHeight="1">
      <c r="B35" s="25"/>
      <c r="C35" s="25"/>
      <c r="D35" s="53"/>
      <c r="E35" s="25"/>
      <c r="F35" s="54"/>
      <c r="G35" s="54"/>
      <c r="H35" s="25"/>
      <c r="I35" s="25"/>
      <c r="J35" s="25"/>
      <c r="K35" s="25"/>
      <c r="L35" s="25"/>
      <c r="M35" s="25"/>
    </row>
  </sheetData>
  <protectedRanges>
    <protectedRange sqref="E3 E10 E30 E12:E13" name="Zakres1"/>
    <protectedRange sqref="E16:E19" name="Zakres1_1_1"/>
    <protectedRange sqref="E20:E23" name="Zakres1_1_1_1"/>
    <protectedRange sqref="E24:E27" name="Zakres1_1_1_2"/>
    <protectedRange sqref="E28:E29" name="Zakres1_6"/>
    <protectedRange sqref="E4" name="Zakres1_7"/>
    <protectedRange sqref="E7" name="Zakres1_10"/>
    <protectedRange sqref="E8" name="Zakres1_8_1"/>
    <protectedRange sqref="E9" name="Zakres1_9_1"/>
    <protectedRange sqref="E11" name="Zakres1_10_1"/>
    <protectedRange sqref="E5" name="Zakres1_3"/>
    <protectedRange sqref="E6" name="Zakres1_11"/>
    <protectedRange sqref="E14:E15" name="Zakres1_2"/>
  </protectedRanges>
  <dataConsolidate link="1"/>
  <mergeCells count="7">
    <mergeCell ref="A31:E31"/>
    <mergeCell ref="A1:D1"/>
    <mergeCell ref="E1:G1"/>
    <mergeCell ref="B3:G3"/>
    <mergeCell ref="A12:E12"/>
    <mergeCell ref="B13:G13"/>
    <mergeCell ref="A30:E30"/>
  </mergeCells>
  <phoneticPr fontId="20" type="noConversion"/>
  <printOptions horizontalCentered="1"/>
  <pageMargins left="0.43307086614173229" right="0.23622047244094491" top="1.1417322834645669" bottom="0.74803149606299213" header="0.31496062992125984" footer="0.31496062992125984"/>
  <pageSetup paperSize="9" scale="57" orientation="portrait" r:id="rId1"/>
  <headerFooter alignWithMargins="0">
    <oddFooter>Strona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D07B-B2FE-4BB1-8333-3CF7E80ECBCE}">
  <sheetPr>
    <pageSetUpPr fitToPage="1"/>
  </sheetPr>
  <dimension ref="A1:M36"/>
  <sheetViews>
    <sheetView view="pageBreakPreview" zoomScaleNormal="100" zoomScaleSheetLayoutView="100" workbookViewId="0">
      <selection activeCell="E4" sqref="E4"/>
    </sheetView>
  </sheetViews>
  <sheetFormatPr defaultColWidth="9.140625" defaultRowHeight="15"/>
  <cols>
    <col min="1" max="1" width="5.5703125" style="52" customWidth="1"/>
    <col min="2" max="2" width="100.5703125" style="25" customWidth="1"/>
    <col min="3" max="3" width="6" style="25" customWidth="1"/>
    <col min="4" max="4" width="9.140625" style="53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6" t="s">
        <v>304</v>
      </c>
      <c r="B1" s="87"/>
      <c r="C1" s="87"/>
      <c r="D1" s="87"/>
      <c r="E1" s="87" t="s">
        <v>169</v>
      </c>
      <c r="F1" s="87"/>
      <c r="G1" s="88"/>
    </row>
    <row r="2" spans="1:11" s="22" customFormat="1" ht="33" customHeight="1">
      <c r="A2" s="17" t="s">
        <v>0</v>
      </c>
      <c r="B2" s="18" t="s">
        <v>8</v>
      </c>
      <c r="C2" s="19" t="s">
        <v>9</v>
      </c>
      <c r="D2" s="20" t="s">
        <v>1</v>
      </c>
      <c r="E2" s="19" t="s">
        <v>10</v>
      </c>
      <c r="F2" s="20" t="s">
        <v>11</v>
      </c>
      <c r="G2" s="21" t="s">
        <v>12</v>
      </c>
    </row>
    <row r="3" spans="1:11" ht="22.5" customHeight="1">
      <c r="A3" s="23" t="s">
        <v>21</v>
      </c>
      <c r="B3" s="92" t="s">
        <v>128</v>
      </c>
      <c r="C3" s="93"/>
      <c r="D3" s="93"/>
      <c r="E3" s="93"/>
      <c r="F3" s="93"/>
      <c r="G3" s="94"/>
      <c r="H3" s="32"/>
      <c r="I3" s="32"/>
      <c r="J3" s="32"/>
      <c r="K3" s="32"/>
    </row>
    <row r="4" spans="1:11" ht="22.5" customHeight="1">
      <c r="A4" s="26" t="s">
        <v>22</v>
      </c>
      <c r="B4" s="45" t="s">
        <v>255</v>
      </c>
      <c r="C4" s="27" t="s">
        <v>13</v>
      </c>
      <c r="D4" s="28">
        <v>6</v>
      </c>
      <c r="E4" s="29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>
      <c r="A5" s="26" t="s">
        <v>23</v>
      </c>
      <c r="B5" s="27" t="s">
        <v>292</v>
      </c>
      <c r="C5" s="27" t="s">
        <v>13</v>
      </c>
      <c r="D5" s="43">
        <v>9</v>
      </c>
      <c r="E5" s="44"/>
      <c r="F5" s="30">
        <f>ROUND((D5*E5),2)</f>
        <v>0</v>
      </c>
      <c r="G5" s="31">
        <f>ROUND((F5*(1.23)),2)</f>
        <v>0</v>
      </c>
      <c r="H5" s="32"/>
      <c r="I5" s="32"/>
      <c r="J5" s="32"/>
      <c r="K5" s="32"/>
    </row>
    <row r="6" spans="1:11" ht="22.5" customHeight="1">
      <c r="A6" s="26" t="s">
        <v>134</v>
      </c>
      <c r="B6" s="46" t="s">
        <v>131</v>
      </c>
      <c r="C6" s="42" t="s">
        <v>14</v>
      </c>
      <c r="D6" s="43">
        <v>109</v>
      </c>
      <c r="E6" s="44"/>
      <c r="F6" s="30">
        <f>ROUND((D6*E6),2)</f>
        <v>0</v>
      </c>
      <c r="G6" s="31">
        <f>ROUND((F6*(1.23)),2)</f>
        <v>0</v>
      </c>
      <c r="H6" s="32"/>
      <c r="I6" s="32"/>
      <c r="J6" s="32"/>
      <c r="K6" s="32"/>
    </row>
    <row r="7" spans="1:11" ht="22.5" customHeight="1" thickBot="1">
      <c r="A7" s="26" t="s">
        <v>135</v>
      </c>
      <c r="B7" s="27" t="s">
        <v>130</v>
      </c>
      <c r="C7" s="34" t="s">
        <v>14</v>
      </c>
      <c r="D7" s="35">
        <v>37.1</v>
      </c>
      <c r="E7" s="36"/>
      <c r="F7" s="37">
        <f>ROUND((D7*E7),2)</f>
        <v>0</v>
      </c>
      <c r="G7" s="38">
        <f>ROUND((F7*(1.23)),2)</f>
        <v>0</v>
      </c>
      <c r="H7" s="32"/>
      <c r="I7" s="32"/>
      <c r="J7" s="32"/>
      <c r="K7" s="32"/>
    </row>
    <row r="8" spans="1:11" ht="22.5" customHeight="1" thickTop="1">
      <c r="A8" s="98" t="s">
        <v>129</v>
      </c>
      <c r="B8" s="99"/>
      <c r="C8" s="99"/>
      <c r="D8" s="99"/>
      <c r="E8" s="100"/>
      <c r="F8" s="39">
        <f>SUM(F4:F7)</f>
        <v>0</v>
      </c>
      <c r="G8" s="40">
        <f>SUM(G4:G7)</f>
        <v>0</v>
      </c>
      <c r="H8" s="32"/>
      <c r="I8" s="32"/>
      <c r="J8" s="32"/>
      <c r="K8" s="32"/>
    </row>
    <row r="9" spans="1:11" ht="22.5" customHeight="1">
      <c r="A9" s="47" t="s">
        <v>27</v>
      </c>
      <c r="B9" s="92" t="s">
        <v>143</v>
      </c>
      <c r="C9" s="93"/>
      <c r="D9" s="93"/>
      <c r="E9" s="93"/>
      <c r="F9" s="93"/>
      <c r="G9" s="94"/>
      <c r="H9" s="32"/>
      <c r="I9" s="32"/>
      <c r="J9" s="32"/>
      <c r="K9" s="32"/>
    </row>
    <row r="10" spans="1:11" ht="22.5" customHeight="1">
      <c r="A10" s="26" t="s">
        <v>42</v>
      </c>
      <c r="B10" s="27" t="s">
        <v>290</v>
      </c>
      <c r="C10" s="27" t="s">
        <v>141</v>
      </c>
      <c r="D10" s="28">
        <f>D12+D21+D25+D16</f>
        <v>2468.8599999999997</v>
      </c>
      <c r="E10" s="29"/>
      <c r="F10" s="30">
        <f t="shared" ref="F10:F30" si="0">ROUND((D10*E10),2)</f>
        <v>0</v>
      </c>
      <c r="G10" s="31">
        <f t="shared" ref="G10:G30" si="1">ROUND((F10*(1.23)),2)</f>
        <v>0</v>
      </c>
      <c r="H10" s="32"/>
      <c r="I10" s="32"/>
      <c r="J10" s="32"/>
      <c r="K10" s="32"/>
    </row>
    <row r="11" spans="1:11" ht="22.5" customHeight="1">
      <c r="A11" s="26" t="s">
        <v>28</v>
      </c>
      <c r="B11" s="27" t="s">
        <v>124</v>
      </c>
      <c r="C11" s="27" t="s">
        <v>142</v>
      </c>
      <c r="D11" s="28">
        <f>D12*0.53+D21*0.53+D25*0.53+D16*63</f>
        <v>3026.4207999999999</v>
      </c>
      <c r="E11" s="29"/>
      <c r="F11" s="30">
        <f t="shared" si="0"/>
        <v>0</v>
      </c>
      <c r="G11" s="31">
        <f t="shared" si="1"/>
        <v>0</v>
      </c>
      <c r="H11" s="32"/>
      <c r="I11" s="32"/>
      <c r="J11" s="32"/>
      <c r="K11" s="32"/>
    </row>
    <row r="12" spans="1:11" ht="22.5" customHeight="1">
      <c r="A12" s="26" t="s">
        <v>29</v>
      </c>
      <c r="B12" s="45" t="s">
        <v>174</v>
      </c>
      <c r="C12" s="27" t="s">
        <v>141</v>
      </c>
      <c r="D12" s="28">
        <v>1526.36</v>
      </c>
      <c r="E12" s="29"/>
      <c r="F12" s="30">
        <f t="shared" si="0"/>
        <v>0</v>
      </c>
      <c r="G12" s="31">
        <f t="shared" si="1"/>
        <v>0</v>
      </c>
    </row>
    <row r="13" spans="1:11" ht="22.5" customHeight="1">
      <c r="A13" s="26" t="s">
        <v>30</v>
      </c>
      <c r="B13" s="45" t="s">
        <v>175</v>
      </c>
      <c r="C13" s="27" t="s">
        <v>141</v>
      </c>
      <c r="D13" s="28">
        <v>1526.36</v>
      </c>
      <c r="E13" s="29"/>
      <c r="F13" s="30">
        <f t="shared" si="0"/>
        <v>0</v>
      </c>
      <c r="G13" s="31">
        <f t="shared" si="1"/>
        <v>0</v>
      </c>
    </row>
    <row r="14" spans="1:11" ht="22.5" customHeight="1">
      <c r="A14" s="26" t="s">
        <v>31</v>
      </c>
      <c r="B14" s="45" t="s">
        <v>176</v>
      </c>
      <c r="C14" s="27" t="s">
        <v>141</v>
      </c>
      <c r="D14" s="28">
        <v>1526.36</v>
      </c>
      <c r="E14" s="29"/>
      <c r="F14" s="30">
        <f t="shared" si="0"/>
        <v>0</v>
      </c>
      <c r="G14" s="31">
        <f t="shared" si="1"/>
        <v>0</v>
      </c>
    </row>
    <row r="15" spans="1:11" ht="22.5" customHeight="1">
      <c r="A15" s="26" t="s">
        <v>139</v>
      </c>
      <c r="B15" s="45" t="s">
        <v>177</v>
      </c>
      <c r="C15" s="27" t="s">
        <v>141</v>
      </c>
      <c r="D15" s="28">
        <v>1526.36</v>
      </c>
      <c r="E15" s="29"/>
      <c r="F15" s="30">
        <f t="shared" si="0"/>
        <v>0</v>
      </c>
      <c r="G15" s="31">
        <f t="shared" si="1"/>
        <v>0</v>
      </c>
    </row>
    <row r="16" spans="1:11" ht="22.5" customHeight="1">
      <c r="A16" s="26" t="s">
        <v>140</v>
      </c>
      <c r="B16" s="45" t="s">
        <v>242</v>
      </c>
      <c r="C16" s="27" t="s">
        <v>141</v>
      </c>
      <c r="D16" s="28">
        <v>27.5</v>
      </c>
      <c r="E16" s="29"/>
      <c r="F16" s="30">
        <f t="shared" si="0"/>
        <v>0</v>
      </c>
      <c r="G16" s="31">
        <f t="shared" si="1"/>
        <v>0</v>
      </c>
    </row>
    <row r="17" spans="1:7" ht="22.5" customHeight="1">
      <c r="A17" s="26" t="s">
        <v>188</v>
      </c>
      <c r="B17" s="45" t="s">
        <v>243</v>
      </c>
      <c r="C17" s="27" t="s">
        <v>141</v>
      </c>
      <c r="D17" s="28">
        <v>27.5</v>
      </c>
      <c r="E17" s="29"/>
      <c r="F17" s="30">
        <f t="shared" si="0"/>
        <v>0</v>
      </c>
      <c r="G17" s="31">
        <f t="shared" si="1"/>
        <v>0</v>
      </c>
    </row>
    <row r="18" spans="1:7" ht="22.5" customHeight="1">
      <c r="A18" s="26" t="s">
        <v>189</v>
      </c>
      <c r="B18" s="45" t="s">
        <v>244</v>
      </c>
      <c r="C18" s="27" t="s">
        <v>141</v>
      </c>
      <c r="D18" s="28">
        <v>27.5</v>
      </c>
      <c r="E18" s="29"/>
      <c r="F18" s="30">
        <f t="shared" si="0"/>
        <v>0</v>
      </c>
      <c r="G18" s="31">
        <f t="shared" si="1"/>
        <v>0</v>
      </c>
    </row>
    <row r="19" spans="1:7" ht="22.5" customHeight="1">
      <c r="A19" s="26" t="s">
        <v>190</v>
      </c>
      <c r="B19" s="45" t="s">
        <v>245</v>
      </c>
      <c r="C19" s="27" t="s">
        <v>141</v>
      </c>
      <c r="D19" s="28">
        <v>27.5</v>
      </c>
      <c r="E19" s="29"/>
      <c r="F19" s="30">
        <f t="shared" si="0"/>
        <v>0</v>
      </c>
      <c r="G19" s="31">
        <f t="shared" si="1"/>
        <v>0</v>
      </c>
    </row>
    <row r="20" spans="1:7" ht="22.5" customHeight="1">
      <c r="A20" s="26" t="s">
        <v>191</v>
      </c>
      <c r="B20" s="45" t="s">
        <v>246</v>
      </c>
      <c r="C20" s="27" t="s">
        <v>141</v>
      </c>
      <c r="D20" s="28">
        <v>27.5</v>
      </c>
      <c r="E20" s="29"/>
      <c r="F20" s="30">
        <f t="shared" si="0"/>
        <v>0</v>
      </c>
      <c r="G20" s="31">
        <f t="shared" si="1"/>
        <v>0</v>
      </c>
    </row>
    <row r="21" spans="1:7" ht="22.5" customHeight="1">
      <c r="A21" s="26" t="s">
        <v>192</v>
      </c>
      <c r="B21" s="45" t="s">
        <v>178</v>
      </c>
      <c r="C21" s="27" t="s">
        <v>141</v>
      </c>
      <c r="D21" s="28">
        <v>214</v>
      </c>
      <c r="E21" s="29"/>
      <c r="F21" s="30">
        <f t="shared" si="0"/>
        <v>0</v>
      </c>
      <c r="G21" s="31">
        <f t="shared" si="1"/>
        <v>0</v>
      </c>
    </row>
    <row r="22" spans="1:7" ht="22.5" customHeight="1">
      <c r="A22" s="26" t="s">
        <v>193</v>
      </c>
      <c r="B22" s="45" t="s">
        <v>179</v>
      </c>
      <c r="C22" s="27" t="s">
        <v>141</v>
      </c>
      <c r="D22" s="28">
        <v>214</v>
      </c>
      <c r="E22" s="29"/>
      <c r="F22" s="30">
        <f t="shared" si="0"/>
        <v>0</v>
      </c>
      <c r="G22" s="31">
        <f t="shared" si="1"/>
        <v>0</v>
      </c>
    </row>
    <row r="23" spans="1:7" ht="22.5" customHeight="1">
      <c r="A23" s="26" t="s">
        <v>194</v>
      </c>
      <c r="B23" s="45" t="s">
        <v>180</v>
      </c>
      <c r="C23" s="27" t="s">
        <v>141</v>
      </c>
      <c r="D23" s="28">
        <v>214</v>
      </c>
      <c r="E23" s="29"/>
      <c r="F23" s="30">
        <f t="shared" si="0"/>
        <v>0</v>
      </c>
      <c r="G23" s="31">
        <f t="shared" si="1"/>
        <v>0</v>
      </c>
    </row>
    <row r="24" spans="1:7" ht="22.5" customHeight="1">
      <c r="A24" s="26" t="s">
        <v>195</v>
      </c>
      <c r="B24" s="27" t="s">
        <v>181</v>
      </c>
      <c r="C24" s="27" t="s">
        <v>141</v>
      </c>
      <c r="D24" s="28">
        <v>214</v>
      </c>
      <c r="E24" s="29"/>
      <c r="F24" s="30">
        <f t="shared" si="0"/>
        <v>0</v>
      </c>
      <c r="G24" s="31">
        <f t="shared" si="1"/>
        <v>0</v>
      </c>
    </row>
    <row r="25" spans="1:7" ht="22.5" customHeight="1">
      <c r="A25" s="26" t="s">
        <v>196</v>
      </c>
      <c r="B25" s="45" t="s">
        <v>210</v>
      </c>
      <c r="C25" s="27" t="s">
        <v>141</v>
      </c>
      <c r="D25" s="28">
        <v>701</v>
      </c>
      <c r="E25" s="29"/>
      <c r="F25" s="30">
        <f t="shared" si="0"/>
        <v>0</v>
      </c>
      <c r="G25" s="31">
        <f t="shared" si="1"/>
        <v>0</v>
      </c>
    </row>
    <row r="26" spans="1:7" ht="22.5" customHeight="1">
      <c r="A26" s="26" t="s">
        <v>197</v>
      </c>
      <c r="B26" s="45" t="s">
        <v>211</v>
      </c>
      <c r="C26" s="27" t="s">
        <v>141</v>
      </c>
      <c r="D26" s="28">
        <v>701</v>
      </c>
      <c r="E26" s="29"/>
      <c r="F26" s="30">
        <f t="shared" si="0"/>
        <v>0</v>
      </c>
      <c r="G26" s="31">
        <f t="shared" si="1"/>
        <v>0</v>
      </c>
    </row>
    <row r="27" spans="1:7" ht="22.5" customHeight="1">
      <c r="A27" s="26" t="s">
        <v>198</v>
      </c>
      <c r="B27" s="45" t="s">
        <v>212</v>
      </c>
      <c r="C27" s="27" t="s">
        <v>141</v>
      </c>
      <c r="D27" s="28">
        <v>701</v>
      </c>
      <c r="E27" s="29"/>
      <c r="F27" s="30">
        <f t="shared" si="0"/>
        <v>0</v>
      </c>
      <c r="G27" s="31">
        <f t="shared" si="1"/>
        <v>0</v>
      </c>
    </row>
    <row r="28" spans="1:7" ht="22.5" customHeight="1">
      <c r="A28" s="26" t="s">
        <v>199</v>
      </c>
      <c r="B28" s="27" t="s">
        <v>213</v>
      </c>
      <c r="C28" s="27" t="s">
        <v>141</v>
      </c>
      <c r="D28" s="28">
        <v>701</v>
      </c>
      <c r="E28" s="29"/>
      <c r="F28" s="30">
        <f t="shared" si="0"/>
        <v>0</v>
      </c>
      <c r="G28" s="31">
        <f t="shared" si="1"/>
        <v>0</v>
      </c>
    </row>
    <row r="29" spans="1:7" ht="22.5" customHeight="1">
      <c r="A29" s="26" t="s">
        <v>200</v>
      </c>
      <c r="B29" s="27" t="s">
        <v>186</v>
      </c>
      <c r="C29" s="27" t="s">
        <v>14</v>
      </c>
      <c r="D29" s="28">
        <v>433</v>
      </c>
      <c r="E29" s="29"/>
      <c r="F29" s="30">
        <f t="shared" si="0"/>
        <v>0</v>
      </c>
      <c r="G29" s="31">
        <f t="shared" si="1"/>
        <v>0</v>
      </c>
    </row>
    <row r="30" spans="1:7" ht="22.5" customHeight="1" thickBot="1">
      <c r="A30" s="33" t="s">
        <v>201</v>
      </c>
      <c r="B30" s="34" t="s">
        <v>187</v>
      </c>
      <c r="C30" s="34" t="s">
        <v>14</v>
      </c>
      <c r="D30" s="35">
        <v>400</v>
      </c>
      <c r="E30" s="36"/>
      <c r="F30" s="37">
        <f t="shared" si="0"/>
        <v>0</v>
      </c>
      <c r="G30" s="38">
        <f t="shared" si="1"/>
        <v>0</v>
      </c>
    </row>
    <row r="31" spans="1:7" ht="22.5" customHeight="1" thickTop="1" thickBot="1">
      <c r="A31" s="106" t="s">
        <v>138</v>
      </c>
      <c r="B31" s="107"/>
      <c r="C31" s="107"/>
      <c r="D31" s="107"/>
      <c r="E31" s="108"/>
      <c r="F31" s="39">
        <f>SUM(F10:F30)</f>
        <v>0</v>
      </c>
      <c r="G31" s="40">
        <f>SUM(G10:G30)</f>
        <v>0</v>
      </c>
    </row>
    <row r="32" spans="1:7" ht="22.5" customHeight="1" thickBot="1">
      <c r="A32" s="89" t="s">
        <v>19</v>
      </c>
      <c r="B32" s="90"/>
      <c r="C32" s="90"/>
      <c r="D32" s="90"/>
      <c r="E32" s="91"/>
      <c r="F32" s="50">
        <f>SUM(F8,F31)</f>
        <v>0</v>
      </c>
      <c r="G32" s="50">
        <f>SUM(G8,G31)</f>
        <v>0</v>
      </c>
    </row>
    <row r="33" spans="2:13" ht="22.5" customHeight="1">
      <c r="E33" s="32"/>
    </row>
    <row r="34" spans="2:13" ht="22.5" customHeight="1"/>
    <row r="35" spans="2:13" ht="22.5" customHeight="1"/>
    <row r="36" spans="2:13" s="68" customFormat="1" ht="22.5" customHeight="1">
      <c r="B36" s="25"/>
      <c r="C36" s="25"/>
      <c r="D36" s="53"/>
      <c r="E36" s="25"/>
      <c r="F36" s="54"/>
      <c r="G36" s="54"/>
      <c r="H36" s="25"/>
      <c r="I36" s="25"/>
      <c r="J36" s="25"/>
      <c r="K36" s="25"/>
      <c r="L36" s="25"/>
      <c r="M36" s="25"/>
    </row>
  </sheetData>
  <protectedRanges>
    <protectedRange sqref="E3 E31 E8:E9" name="Zakres1"/>
    <protectedRange sqref="E12:E15 E21:E28" name="Zakres1_1_1"/>
    <protectedRange sqref="E16:E20" name="Zakres1_2"/>
    <protectedRange sqref="E29:E30" name="Zakres1_6"/>
    <protectedRange sqref="E4" name="Zakres1_7"/>
    <protectedRange sqref="E5" name="Zakres1_8"/>
    <protectedRange sqref="E6" name="Zakres1_9"/>
    <protectedRange sqref="E7" name="Zakres1_10"/>
    <protectedRange sqref="E10:E11" name="Zakres1_2_1"/>
  </protectedRanges>
  <dataConsolidate link="1"/>
  <mergeCells count="7">
    <mergeCell ref="A32:E32"/>
    <mergeCell ref="A1:D1"/>
    <mergeCell ref="E1:G1"/>
    <mergeCell ref="B3:G3"/>
    <mergeCell ref="A8:E8"/>
    <mergeCell ref="B9:G9"/>
    <mergeCell ref="A31:E31"/>
  </mergeCells>
  <printOptions horizontalCentered="1"/>
  <pageMargins left="0.43307086614173229" right="0.23622047244094491" top="1.1417322834645669" bottom="0.74803149606299213" header="0.31496062992125984" footer="0.31496062992125984"/>
  <pageSetup paperSize="9" scale="57" orientation="portrait" r:id="rId1"/>
  <headerFooter alignWithMargins="0">
    <oddFooter>Strona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5F74-9586-4981-AE15-FEC5A52D5799}">
  <sheetPr>
    <pageSetUpPr fitToPage="1"/>
  </sheetPr>
  <dimension ref="A1:AP269"/>
  <sheetViews>
    <sheetView zoomScale="70" zoomScaleNormal="70" zoomScaleSheetLayoutView="85" zoomScalePageLayoutView="80" workbookViewId="0"/>
  </sheetViews>
  <sheetFormatPr defaultColWidth="10" defaultRowHeight="44.1" customHeight="1"/>
  <cols>
    <col min="1" max="8" width="16.28515625" style="7" customWidth="1"/>
    <col min="9" max="256" width="10" style="7"/>
    <col min="257" max="264" width="16.28515625" style="7" customWidth="1"/>
    <col min="265" max="512" width="10" style="7"/>
    <col min="513" max="520" width="16.28515625" style="7" customWidth="1"/>
    <col min="521" max="768" width="10" style="7"/>
    <col min="769" max="776" width="16.28515625" style="7" customWidth="1"/>
    <col min="777" max="1024" width="10" style="7"/>
    <col min="1025" max="1032" width="16.28515625" style="7" customWidth="1"/>
    <col min="1033" max="1280" width="10" style="7"/>
    <col min="1281" max="1288" width="16.28515625" style="7" customWidth="1"/>
    <col min="1289" max="1536" width="10" style="7"/>
    <col min="1537" max="1544" width="16.28515625" style="7" customWidth="1"/>
    <col min="1545" max="1792" width="10" style="7"/>
    <col min="1793" max="1800" width="16.28515625" style="7" customWidth="1"/>
    <col min="1801" max="2048" width="10" style="7"/>
    <col min="2049" max="2056" width="16.28515625" style="7" customWidth="1"/>
    <col min="2057" max="2304" width="10" style="7"/>
    <col min="2305" max="2312" width="16.28515625" style="7" customWidth="1"/>
    <col min="2313" max="2560" width="10" style="7"/>
    <col min="2561" max="2568" width="16.28515625" style="7" customWidth="1"/>
    <col min="2569" max="2816" width="10" style="7"/>
    <col min="2817" max="2824" width="16.28515625" style="7" customWidth="1"/>
    <col min="2825" max="3072" width="10" style="7"/>
    <col min="3073" max="3080" width="16.28515625" style="7" customWidth="1"/>
    <col min="3081" max="3328" width="10" style="7"/>
    <col min="3329" max="3336" width="16.28515625" style="7" customWidth="1"/>
    <col min="3337" max="3584" width="10" style="7"/>
    <col min="3585" max="3592" width="16.28515625" style="7" customWidth="1"/>
    <col min="3593" max="3840" width="10" style="7"/>
    <col min="3841" max="3848" width="16.28515625" style="7" customWidth="1"/>
    <col min="3849" max="4096" width="10" style="7"/>
    <col min="4097" max="4104" width="16.28515625" style="7" customWidth="1"/>
    <col min="4105" max="4352" width="10" style="7"/>
    <col min="4353" max="4360" width="16.28515625" style="7" customWidth="1"/>
    <col min="4361" max="4608" width="10" style="7"/>
    <col min="4609" max="4616" width="16.28515625" style="7" customWidth="1"/>
    <col min="4617" max="4864" width="10" style="7"/>
    <col min="4865" max="4872" width="16.28515625" style="7" customWidth="1"/>
    <col min="4873" max="5120" width="10" style="7"/>
    <col min="5121" max="5128" width="16.28515625" style="7" customWidth="1"/>
    <col min="5129" max="5376" width="10" style="7"/>
    <col min="5377" max="5384" width="16.28515625" style="7" customWidth="1"/>
    <col min="5385" max="5632" width="10" style="7"/>
    <col min="5633" max="5640" width="16.28515625" style="7" customWidth="1"/>
    <col min="5641" max="5888" width="10" style="7"/>
    <col min="5889" max="5896" width="16.28515625" style="7" customWidth="1"/>
    <col min="5897" max="6144" width="10" style="7"/>
    <col min="6145" max="6152" width="16.28515625" style="7" customWidth="1"/>
    <col min="6153" max="6400" width="10" style="7"/>
    <col min="6401" max="6408" width="16.28515625" style="7" customWidth="1"/>
    <col min="6409" max="6656" width="10" style="7"/>
    <col min="6657" max="6664" width="16.28515625" style="7" customWidth="1"/>
    <col min="6665" max="6912" width="10" style="7"/>
    <col min="6913" max="6920" width="16.28515625" style="7" customWidth="1"/>
    <col min="6921" max="7168" width="10" style="7"/>
    <col min="7169" max="7176" width="16.28515625" style="7" customWidth="1"/>
    <col min="7177" max="7424" width="10" style="7"/>
    <col min="7425" max="7432" width="16.28515625" style="7" customWidth="1"/>
    <col min="7433" max="7680" width="10" style="7"/>
    <col min="7681" max="7688" width="16.28515625" style="7" customWidth="1"/>
    <col min="7689" max="7936" width="10" style="7"/>
    <col min="7937" max="7944" width="16.28515625" style="7" customWidth="1"/>
    <col min="7945" max="8192" width="10" style="7"/>
    <col min="8193" max="8200" width="16.28515625" style="7" customWidth="1"/>
    <col min="8201" max="8448" width="10" style="7"/>
    <col min="8449" max="8456" width="16.28515625" style="7" customWidth="1"/>
    <col min="8457" max="8704" width="10" style="7"/>
    <col min="8705" max="8712" width="16.28515625" style="7" customWidth="1"/>
    <col min="8713" max="8960" width="10" style="7"/>
    <col min="8961" max="8968" width="16.28515625" style="7" customWidth="1"/>
    <col min="8969" max="9216" width="10" style="7"/>
    <col min="9217" max="9224" width="16.28515625" style="7" customWidth="1"/>
    <col min="9225" max="9472" width="10" style="7"/>
    <col min="9473" max="9480" width="16.28515625" style="7" customWidth="1"/>
    <col min="9481" max="9728" width="10" style="7"/>
    <col min="9729" max="9736" width="16.28515625" style="7" customWidth="1"/>
    <col min="9737" max="9984" width="10" style="7"/>
    <col min="9985" max="9992" width="16.28515625" style="7" customWidth="1"/>
    <col min="9993" max="10240" width="10" style="7"/>
    <col min="10241" max="10248" width="16.28515625" style="7" customWidth="1"/>
    <col min="10249" max="10496" width="10" style="7"/>
    <col min="10497" max="10504" width="16.28515625" style="7" customWidth="1"/>
    <col min="10505" max="10752" width="10" style="7"/>
    <col min="10753" max="10760" width="16.28515625" style="7" customWidth="1"/>
    <col min="10761" max="11008" width="10" style="7"/>
    <col min="11009" max="11016" width="16.28515625" style="7" customWidth="1"/>
    <col min="11017" max="11264" width="10" style="7"/>
    <col min="11265" max="11272" width="16.28515625" style="7" customWidth="1"/>
    <col min="11273" max="11520" width="10" style="7"/>
    <col min="11521" max="11528" width="16.28515625" style="7" customWidth="1"/>
    <col min="11529" max="11776" width="10" style="7"/>
    <col min="11777" max="11784" width="16.28515625" style="7" customWidth="1"/>
    <col min="11785" max="12032" width="10" style="7"/>
    <col min="12033" max="12040" width="16.28515625" style="7" customWidth="1"/>
    <col min="12041" max="12288" width="10" style="7"/>
    <col min="12289" max="12296" width="16.28515625" style="7" customWidth="1"/>
    <col min="12297" max="12544" width="10" style="7"/>
    <col min="12545" max="12552" width="16.28515625" style="7" customWidth="1"/>
    <col min="12553" max="12800" width="10" style="7"/>
    <col min="12801" max="12808" width="16.28515625" style="7" customWidth="1"/>
    <col min="12809" max="13056" width="10" style="7"/>
    <col min="13057" max="13064" width="16.28515625" style="7" customWidth="1"/>
    <col min="13065" max="13312" width="10" style="7"/>
    <col min="13313" max="13320" width="16.28515625" style="7" customWidth="1"/>
    <col min="13321" max="13568" width="10" style="7"/>
    <col min="13569" max="13576" width="16.28515625" style="7" customWidth="1"/>
    <col min="13577" max="13824" width="10" style="7"/>
    <col min="13825" max="13832" width="16.28515625" style="7" customWidth="1"/>
    <col min="13833" max="14080" width="10" style="7"/>
    <col min="14081" max="14088" width="16.28515625" style="7" customWidth="1"/>
    <col min="14089" max="14336" width="10" style="7"/>
    <col min="14337" max="14344" width="16.28515625" style="7" customWidth="1"/>
    <col min="14345" max="14592" width="10" style="7"/>
    <col min="14593" max="14600" width="16.28515625" style="7" customWidth="1"/>
    <col min="14601" max="14848" width="10" style="7"/>
    <col min="14849" max="14856" width="16.28515625" style="7" customWidth="1"/>
    <col min="14857" max="15104" width="10" style="7"/>
    <col min="15105" max="15112" width="16.28515625" style="7" customWidth="1"/>
    <col min="15113" max="15360" width="10" style="7"/>
    <col min="15361" max="15368" width="16.28515625" style="7" customWidth="1"/>
    <col min="15369" max="15616" width="10" style="7"/>
    <col min="15617" max="15624" width="16.28515625" style="7" customWidth="1"/>
    <col min="15625" max="15872" width="10" style="7"/>
    <col min="15873" max="15880" width="16.28515625" style="7" customWidth="1"/>
    <col min="15881" max="16128" width="10" style="7"/>
    <col min="16129" max="16136" width="16.28515625" style="7" customWidth="1"/>
    <col min="16137" max="16384" width="10" style="7"/>
  </cols>
  <sheetData>
    <row r="1" spans="1:42" ht="44.1" customHeight="1">
      <c r="A1" s="4" t="s">
        <v>43</v>
      </c>
      <c r="B1" s="110"/>
      <c r="C1" s="110"/>
      <c r="D1" s="110"/>
      <c r="E1" s="110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ht="63.75" customHeight="1">
      <c r="A2" s="111" t="s">
        <v>170</v>
      </c>
      <c r="B2" s="111"/>
      <c r="C2" s="111"/>
      <c r="D2" s="111"/>
      <c r="E2" s="111"/>
      <c r="F2" s="111"/>
      <c r="G2" s="111"/>
      <c r="H2" s="11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4" customHeight="1">
      <c r="A3" s="8"/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15.75">
      <c r="A4" s="112" t="s">
        <v>44</v>
      </c>
      <c r="B4" s="112"/>
      <c r="C4" s="112"/>
      <c r="D4" s="112"/>
      <c r="E4" s="112"/>
      <c r="F4" s="112"/>
      <c r="G4" s="112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44.1" customHeight="1">
      <c r="A5" s="109" t="s">
        <v>45</v>
      </c>
      <c r="B5" s="109"/>
      <c r="C5" s="109"/>
      <c r="D5" s="109"/>
      <c r="E5" s="109"/>
      <c r="F5" s="109"/>
      <c r="G5" s="109"/>
      <c r="H5" s="109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ht="29.25" customHeight="1">
      <c r="A6" s="109" t="s">
        <v>46</v>
      </c>
      <c r="B6" s="109"/>
      <c r="C6" s="109"/>
      <c r="D6" s="109"/>
      <c r="E6" s="109"/>
      <c r="F6" s="109"/>
      <c r="G6" s="109"/>
      <c r="H6" s="109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57" customHeight="1">
      <c r="A7" s="109" t="s">
        <v>47</v>
      </c>
      <c r="B7" s="109"/>
      <c r="C7" s="109"/>
      <c r="D7" s="109"/>
      <c r="E7" s="109"/>
      <c r="F7" s="109"/>
      <c r="G7" s="109"/>
      <c r="H7" s="109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42" customHeight="1">
      <c r="A8" s="109" t="s">
        <v>48</v>
      </c>
      <c r="B8" s="109"/>
      <c r="C8" s="109"/>
      <c r="D8" s="109"/>
      <c r="E8" s="109"/>
      <c r="F8" s="109"/>
      <c r="G8" s="109"/>
      <c r="H8" s="109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30" customHeight="1">
      <c r="A9" s="113" t="s">
        <v>49</v>
      </c>
      <c r="B9" s="113"/>
      <c r="C9" s="113"/>
      <c r="D9" s="113"/>
      <c r="E9" s="113"/>
      <c r="F9" s="113"/>
      <c r="G9" s="113"/>
      <c r="H9" s="11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9.25" customHeight="1">
      <c r="A10" s="113" t="s">
        <v>50</v>
      </c>
      <c r="B10" s="113"/>
      <c r="C10" s="113"/>
      <c r="D10" s="113"/>
      <c r="E10" s="113"/>
      <c r="F10" s="113"/>
      <c r="G10" s="113"/>
      <c r="H10" s="11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>
      <c r="A11" s="113" t="s">
        <v>51</v>
      </c>
      <c r="B11" s="113"/>
      <c r="C11" s="113"/>
      <c r="D11" s="113"/>
      <c r="E11" s="113"/>
      <c r="F11" s="113"/>
      <c r="G11" s="113"/>
      <c r="H11" s="11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42" customHeight="1">
      <c r="A12" s="113" t="s">
        <v>52</v>
      </c>
      <c r="B12" s="113"/>
      <c r="C12" s="113"/>
      <c r="D12" s="113"/>
      <c r="E12" s="113"/>
      <c r="F12" s="113"/>
      <c r="G12" s="113"/>
      <c r="H12" s="11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8.5" customHeight="1">
      <c r="A13" s="113" t="s">
        <v>53</v>
      </c>
      <c r="B13" s="113"/>
      <c r="C13" s="113"/>
      <c r="D13" s="113"/>
      <c r="E13" s="113"/>
      <c r="F13" s="113"/>
      <c r="G13" s="113"/>
      <c r="H13" s="11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4.25">
      <c r="A14" s="113" t="s">
        <v>54</v>
      </c>
      <c r="B14" s="113"/>
      <c r="C14" s="113"/>
      <c r="D14" s="113"/>
      <c r="E14" s="113"/>
      <c r="F14" s="113"/>
      <c r="G14" s="113"/>
      <c r="H14" s="11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">
      <c r="A15" s="10"/>
      <c r="B15" s="11"/>
      <c r="C15" s="11"/>
      <c r="D15" s="11"/>
      <c r="E15" s="11"/>
      <c r="F15" s="11"/>
      <c r="G15" s="11"/>
      <c r="H15" s="1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.75">
      <c r="A16" s="9" t="s">
        <v>55</v>
      </c>
      <c r="B16" s="9"/>
      <c r="C16" s="9"/>
      <c r="D16" s="9"/>
      <c r="E16" s="9"/>
      <c r="F16" s="9"/>
      <c r="G16" s="9"/>
      <c r="H16" s="1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59.25" customHeight="1">
      <c r="A17" s="109" t="s">
        <v>56</v>
      </c>
      <c r="B17" s="109"/>
      <c r="C17" s="109"/>
      <c r="D17" s="109"/>
      <c r="E17" s="109"/>
      <c r="F17" s="109"/>
      <c r="G17" s="109"/>
      <c r="H17" s="10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8.5" customHeight="1">
      <c r="A18" s="109" t="s">
        <v>57</v>
      </c>
      <c r="B18" s="109"/>
      <c r="C18" s="109"/>
      <c r="D18" s="109"/>
      <c r="E18" s="109"/>
      <c r="F18" s="109"/>
      <c r="G18" s="109"/>
      <c r="H18" s="10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3.5" customHeight="1">
      <c r="A19" s="10"/>
      <c r="B19" s="13"/>
      <c r="C19" s="13"/>
      <c r="D19" s="13"/>
      <c r="E19" s="13"/>
      <c r="F19" s="13"/>
      <c r="G19" s="13"/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5.75">
      <c r="A20" s="112" t="s">
        <v>58</v>
      </c>
      <c r="B20" s="112"/>
      <c r="C20" s="112"/>
      <c r="D20" s="112"/>
      <c r="E20" s="112"/>
      <c r="F20" s="112"/>
      <c r="G20" s="112"/>
      <c r="H20" s="11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.75" customHeight="1">
      <c r="A21" s="109" t="s">
        <v>59</v>
      </c>
      <c r="B21" s="109"/>
      <c r="C21" s="109"/>
      <c r="D21" s="109"/>
      <c r="E21" s="109"/>
      <c r="F21" s="109"/>
      <c r="G21" s="109"/>
      <c r="H21" s="10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52.5" customHeight="1">
      <c r="A22" s="109" t="s">
        <v>60</v>
      </c>
      <c r="B22" s="109"/>
      <c r="C22" s="109"/>
      <c r="D22" s="109"/>
      <c r="E22" s="109"/>
      <c r="F22" s="109"/>
      <c r="G22" s="109"/>
      <c r="H22" s="10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4.25" customHeight="1">
      <c r="A23" s="109" t="s">
        <v>61</v>
      </c>
      <c r="B23" s="109"/>
      <c r="C23" s="109"/>
      <c r="D23" s="109"/>
      <c r="E23" s="109"/>
      <c r="F23" s="109"/>
      <c r="G23" s="109"/>
      <c r="H23" s="10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.75" customHeight="1">
      <c r="A24" s="113" t="s">
        <v>62</v>
      </c>
      <c r="B24" s="113"/>
      <c r="C24" s="113"/>
      <c r="D24" s="113"/>
      <c r="E24" s="113"/>
      <c r="F24" s="113"/>
      <c r="G24" s="113"/>
      <c r="H24" s="11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5" customHeight="1">
      <c r="A25" s="113" t="s">
        <v>63</v>
      </c>
      <c r="B25" s="113"/>
      <c r="C25" s="113"/>
      <c r="D25" s="113"/>
      <c r="E25" s="113"/>
      <c r="F25" s="113"/>
      <c r="G25" s="113"/>
      <c r="H25" s="11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.75" customHeight="1">
      <c r="A26" s="113" t="s">
        <v>64</v>
      </c>
      <c r="B26" s="113"/>
      <c r="C26" s="113"/>
      <c r="D26" s="113"/>
      <c r="E26" s="113"/>
      <c r="F26" s="113"/>
      <c r="G26" s="113"/>
      <c r="H26" s="11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7.25" customHeight="1">
      <c r="A27" s="13"/>
      <c r="B27" s="13"/>
      <c r="C27" s="13"/>
      <c r="D27" s="13"/>
      <c r="E27" s="13"/>
      <c r="F27" s="13"/>
      <c r="G27" s="13"/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5.75">
      <c r="A28" s="9" t="s">
        <v>65</v>
      </c>
      <c r="B28" s="14"/>
      <c r="C28" s="14"/>
      <c r="D28" s="14"/>
      <c r="E28" s="14"/>
      <c r="F28" s="14"/>
      <c r="G28" s="14"/>
      <c r="H28" s="1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30.75" customHeight="1">
      <c r="A29" s="109" t="s">
        <v>66</v>
      </c>
      <c r="B29" s="109"/>
      <c r="C29" s="109"/>
      <c r="D29" s="109"/>
      <c r="E29" s="109"/>
      <c r="F29" s="109"/>
      <c r="G29" s="109"/>
      <c r="H29" s="10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71.45" customHeight="1">
      <c r="A30" s="109" t="s">
        <v>67</v>
      </c>
      <c r="B30" s="109"/>
      <c r="C30" s="109"/>
      <c r="D30" s="109"/>
      <c r="E30" s="109"/>
      <c r="F30" s="109"/>
      <c r="G30" s="109"/>
      <c r="H30" s="10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44.1" customHeight="1">
      <c r="A31" s="109" t="s">
        <v>68</v>
      </c>
      <c r="B31" s="109"/>
      <c r="C31" s="109"/>
      <c r="D31" s="109"/>
      <c r="E31" s="109"/>
      <c r="F31" s="109"/>
      <c r="G31" s="109"/>
      <c r="H31" s="10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9.5" customHeight="1">
      <c r="A32" s="109" t="s">
        <v>69</v>
      </c>
      <c r="B32" s="109"/>
      <c r="C32" s="109"/>
      <c r="D32" s="109"/>
      <c r="E32" s="109"/>
      <c r="F32" s="109"/>
      <c r="G32" s="109"/>
      <c r="H32" s="10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30" customHeight="1">
      <c r="A33" s="109" t="s">
        <v>70</v>
      </c>
      <c r="B33" s="109"/>
      <c r="C33" s="109"/>
      <c r="D33" s="109"/>
      <c r="E33" s="109"/>
      <c r="F33" s="109"/>
      <c r="G33" s="109"/>
      <c r="H33" s="10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44.1" customHeight="1">
      <c r="A34" s="109" t="s">
        <v>71</v>
      </c>
      <c r="B34" s="109"/>
      <c r="C34" s="109"/>
      <c r="D34" s="109"/>
      <c r="E34" s="109"/>
      <c r="F34" s="109"/>
      <c r="G34" s="109"/>
      <c r="H34" s="10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2.75" customHeight="1">
      <c r="A35" s="114"/>
      <c r="B35" s="114"/>
      <c r="C35" s="114"/>
      <c r="D35" s="114"/>
      <c r="E35" s="114"/>
      <c r="F35" s="114"/>
      <c r="G35" s="114"/>
      <c r="H35" s="11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6.25" customHeight="1">
      <c r="A36" s="113" t="s">
        <v>72</v>
      </c>
      <c r="B36" s="113"/>
      <c r="C36" s="113"/>
      <c r="D36" s="113"/>
      <c r="E36" s="113"/>
      <c r="F36" s="113"/>
      <c r="G36" s="113"/>
      <c r="H36" s="11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4.25">
      <c r="A37" s="113" t="s">
        <v>73</v>
      </c>
      <c r="B37" s="113"/>
      <c r="C37" s="113"/>
      <c r="D37" s="113"/>
      <c r="E37" s="113"/>
      <c r="F37" s="113"/>
      <c r="G37" s="113"/>
      <c r="H37" s="113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4.25">
      <c r="A38" s="113" t="s">
        <v>74</v>
      </c>
      <c r="B38" s="113"/>
      <c r="C38" s="113"/>
      <c r="D38" s="113"/>
      <c r="E38" s="113"/>
      <c r="F38" s="113"/>
      <c r="G38" s="113"/>
      <c r="H38" s="113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4.25">
      <c r="A39" s="113" t="s">
        <v>75</v>
      </c>
      <c r="B39" s="113"/>
      <c r="C39" s="113"/>
      <c r="D39" s="113"/>
      <c r="E39" s="113"/>
      <c r="F39" s="113"/>
      <c r="G39" s="113"/>
      <c r="H39" s="113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4.25">
      <c r="A40" s="109" t="s">
        <v>76</v>
      </c>
      <c r="B40" s="109"/>
      <c r="C40" s="109"/>
      <c r="D40" s="109"/>
      <c r="E40" s="109"/>
      <c r="F40" s="109"/>
      <c r="G40" s="109"/>
      <c r="H40" s="109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8" customHeight="1">
      <c r="A41" s="109" t="s">
        <v>77</v>
      </c>
      <c r="B41" s="109"/>
      <c r="C41" s="109"/>
      <c r="D41" s="109"/>
      <c r="E41" s="109"/>
      <c r="F41" s="109"/>
      <c r="G41" s="109"/>
      <c r="H41" s="109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9.5" customHeight="1">
      <c r="A42" s="114"/>
      <c r="B42" s="114"/>
      <c r="C42" s="114"/>
      <c r="D42" s="114"/>
      <c r="E42" s="114"/>
      <c r="F42" s="114"/>
      <c r="G42" s="114"/>
      <c r="H42" s="11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3.25" customHeight="1">
      <c r="A43" s="115" t="s">
        <v>78</v>
      </c>
      <c r="B43" s="115"/>
      <c r="C43" s="115"/>
      <c r="D43" s="115"/>
      <c r="E43" s="115"/>
      <c r="F43" s="115"/>
      <c r="G43" s="115"/>
      <c r="H43" s="11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8.5" customHeight="1">
      <c r="A44" s="113" t="s">
        <v>79</v>
      </c>
      <c r="B44" s="113"/>
      <c r="C44" s="113"/>
      <c r="D44" s="113"/>
      <c r="E44" s="113"/>
      <c r="F44" s="113"/>
      <c r="G44" s="113"/>
      <c r="H44" s="11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28.5" customHeight="1">
      <c r="A45" s="113" t="s">
        <v>80</v>
      </c>
      <c r="B45" s="113"/>
      <c r="C45" s="113"/>
      <c r="D45" s="113"/>
      <c r="E45" s="113"/>
      <c r="F45" s="113"/>
      <c r="G45" s="113"/>
      <c r="H45" s="11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28.5" customHeight="1">
      <c r="A46" s="113" t="s">
        <v>81</v>
      </c>
      <c r="B46" s="113"/>
      <c r="C46" s="113"/>
      <c r="D46" s="113"/>
      <c r="E46" s="113"/>
      <c r="F46" s="113"/>
      <c r="G46" s="113"/>
      <c r="H46" s="11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27" customHeight="1">
      <c r="A47" s="113" t="s">
        <v>82</v>
      </c>
      <c r="B47" s="113"/>
      <c r="C47" s="113"/>
      <c r="D47" s="113"/>
      <c r="E47" s="113"/>
      <c r="F47" s="113"/>
      <c r="G47" s="113"/>
      <c r="H47" s="113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7.25" customHeight="1">
      <c r="A48" s="113" t="s">
        <v>83</v>
      </c>
      <c r="B48" s="113"/>
      <c r="C48" s="113"/>
      <c r="D48" s="113"/>
      <c r="E48" s="113"/>
      <c r="F48" s="113"/>
      <c r="G48" s="113"/>
      <c r="H48" s="113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8.75" customHeight="1">
      <c r="A49" s="113" t="s">
        <v>84</v>
      </c>
      <c r="B49" s="113"/>
      <c r="C49" s="113"/>
      <c r="D49" s="113"/>
      <c r="E49" s="113"/>
      <c r="F49" s="113"/>
      <c r="G49" s="113"/>
      <c r="H49" s="113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9.5" customHeight="1">
      <c r="A50" s="113" t="s">
        <v>85</v>
      </c>
      <c r="B50" s="113"/>
      <c r="C50" s="113"/>
      <c r="D50" s="113"/>
      <c r="E50" s="113"/>
      <c r="F50" s="113"/>
      <c r="G50" s="113"/>
      <c r="H50" s="113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31.5" customHeight="1">
      <c r="A51" s="113" t="s">
        <v>86</v>
      </c>
      <c r="B51" s="113"/>
      <c r="C51" s="113"/>
      <c r="D51" s="113"/>
      <c r="E51" s="113"/>
      <c r="F51" s="113"/>
      <c r="G51" s="113"/>
      <c r="H51" s="11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7.25" customHeight="1">
      <c r="A52" s="113" t="s">
        <v>87</v>
      </c>
      <c r="B52" s="113"/>
      <c r="C52" s="113"/>
      <c r="D52" s="113"/>
      <c r="E52" s="113"/>
      <c r="F52" s="113"/>
      <c r="G52" s="113"/>
      <c r="H52" s="113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9.5" customHeight="1">
      <c r="A53" s="116"/>
      <c r="B53" s="116"/>
      <c r="C53" s="116"/>
      <c r="D53" s="116"/>
      <c r="E53" s="116"/>
      <c r="F53" s="116"/>
      <c r="G53" s="116"/>
      <c r="H53" s="11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8" customHeight="1">
      <c r="A54" s="113" t="s">
        <v>88</v>
      </c>
      <c r="B54" s="113"/>
      <c r="C54" s="113"/>
      <c r="D54" s="113"/>
      <c r="E54" s="113"/>
      <c r="F54" s="113"/>
      <c r="G54" s="113"/>
      <c r="H54" s="113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8.75" customHeight="1">
      <c r="A55" s="113" t="s">
        <v>89</v>
      </c>
      <c r="B55" s="113"/>
      <c r="C55" s="113"/>
      <c r="D55" s="113"/>
      <c r="E55" s="113"/>
      <c r="F55" s="113"/>
      <c r="G55" s="113"/>
      <c r="H55" s="113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29.25" customHeight="1">
      <c r="A56" s="113" t="s">
        <v>90</v>
      </c>
      <c r="B56" s="113"/>
      <c r="C56" s="113"/>
      <c r="D56" s="113"/>
      <c r="E56" s="113"/>
      <c r="F56" s="113"/>
      <c r="G56" s="113"/>
      <c r="H56" s="113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7.25" customHeight="1">
      <c r="A57" s="113" t="s">
        <v>91</v>
      </c>
      <c r="B57" s="113"/>
      <c r="C57" s="113"/>
      <c r="D57" s="113"/>
      <c r="E57" s="113"/>
      <c r="F57" s="113"/>
      <c r="G57" s="113"/>
      <c r="H57" s="113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21.6" customHeight="1">
      <c r="A58" s="113" t="s">
        <v>92</v>
      </c>
      <c r="B58" s="113"/>
      <c r="C58" s="113"/>
      <c r="D58" s="113"/>
      <c r="E58" s="113"/>
      <c r="F58" s="113"/>
      <c r="G58" s="113"/>
      <c r="H58" s="11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27.75" customHeight="1">
      <c r="A59" s="113" t="s">
        <v>93</v>
      </c>
      <c r="B59" s="113"/>
      <c r="C59" s="113"/>
      <c r="D59" s="113"/>
      <c r="E59" s="113"/>
      <c r="F59" s="113"/>
      <c r="G59" s="113"/>
      <c r="H59" s="113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ht="29.45" customHeight="1">
      <c r="A60" s="113" t="s">
        <v>94</v>
      </c>
      <c r="B60" s="113"/>
      <c r="C60" s="113"/>
      <c r="D60" s="113"/>
      <c r="E60" s="113"/>
      <c r="F60" s="113"/>
      <c r="G60" s="113"/>
      <c r="H60" s="11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ht="18" customHeight="1">
      <c r="A61" s="113" t="s">
        <v>95</v>
      </c>
      <c r="B61" s="113"/>
      <c r="C61" s="113"/>
      <c r="D61" s="113"/>
      <c r="E61" s="113"/>
      <c r="F61" s="113"/>
      <c r="G61" s="113"/>
      <c r="H61" s="113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ht="18" customHeight="1">
      <c r="A62" s="113" t="s">
        <v>96</v>
      </c>
      <c r="B62" s="113"/>
      <c r="C62" s="113"/>
      <c r="D62" s="113"/>
      <c r="E62" s="113"/>
      <c r="F62" s="113"/>
      <c r="G62" s="113"/>
      <c r="H62" s="113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ht="17.25" customHeight="1">
      <c r="A63" s="113" t="s">
        <v>97</v>
      </c>
      <c r="B63" s="113"/>
      <c r="C63" s="113"/>
      <c r="D63" s="113"/>
      <c r="E63" s="113"/>
      <c r="F63" s="113"/>
      <c r="G63" s="113"/>
      <c r="H63" s="113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ht="18.75" customHeight="1">
      <c r="A64" s="113" t="s">
        <v>98</v>
      </c>
      <c r="B64" s="113"/>
      <c r="C64" s="113"/>
      <c r="D64" s="113"/>
      <c r="E64" s="113"/>
      <c r="F64" s="113"/>
      <c r="G64" s="113"/>
      <c r="H64" s="11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ht="18" customHeight="1">
      <c r="A65" s="113" t="s">
        <v>99</v>
      </c>
      <c r="B65" s="113"/>
      <c r="C65" s="113"/>
      <c r="D65" s="113"/>
      <c r="E65" s="113"/>
      <c r="F65" s="113"/>
      <c r="G65" s="113"/>
      <c r="H65" s="113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ht="14.25">
      <c r="A66" s="116"/>
      <c r="B66" s="116"/>
      <c r="C66" s="116"/>
      <c r="D66" s="116"/>
      <c r="E66" s="116"/>
      <c r="F66" s="116"/>
      <c r="G66" s="116"/>
      <c r="H66" s="11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ht="17.25" customHeight="1">
      <c r="A67" s="113" t="s">
        <v>100</v>
      </c>
      <c r="B67" s="113"/>
      <c r="C67" s="113"/>
      <c r="D67" s="113"/>
      <c r="E67" s="113"/>
      <c r="F67" s="113"/>
      <c r="G67" s="113"/>
      <c r="H67" s="113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ht="20.25" customHeight="1">
      <c r="A68" s="113" t="s">
        <v>101</v>
      </c>
      <c r="B68" s="113"/>
      <c r="C68" s="113"/>
      <c r="D68" s="113"/>
      <c r="E68" s="113"/>
      <c r="F68" s="113"/>
      <c r="G68" s="113"/>
      <c r="H68" s="113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ht="13.5" customHeight="1">
      <c r="A69" s="113" t="s">
        <v>102</v>
      </c>
      <c r="B69" s="113"/>
      <c r="C69" s="113"/>
      <c r="D69" s="113"/>
      <c r="E69" s="113"/>
      <c r="F69" s="113"/>
      <c r="G69" s="113"/>
      <c r="H69" s="113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ht="18" customHeight="1">
      <c r="A70" s="116"/>
      <c r="B70" s="116"/>
      <c r="C70" s="116"/>
      <c r="D70" s="116"/>
      <c r="E70" s="116"/>
      <c r="F70" s="116"/>
      <c r="G70" s="116"/>
      <c r="H70" s="11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ht="15.75" customHeight="1">
      <c r="A71" s="113" t="s">
        <v>103</v>
      </c>
      <c r="B71" s="113"/>
      <c r="C71" s="113"/>
      <c r="D71" s="113"/>
      <c r="E71" s="113"/>
      <c r="F71" s="113"/>
      <c r="G71" s="113"/>
      <c r="H71" s="113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ht="15" customHeight="1">
      <c r="A72" s="113" t="s">
        <v>104</v>
      </c>
      <c r="B72" s="113"/>
      <c r="C72" s="113"/>
      <c r="D72" s="113"/>
      <c r="E72" s="113"/>
      <c r="F72" s="113"/>
      <c r="G72" s="113"/>
      <c r="H72" s="113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ht="13.5" customHeight="1">
      <c r="A73" s="113" t="s">
        <v>105</v>
      </c>
      <c r="B73" s="113"/>
      <c r="C73" s="113"/>
      <c r="D73" s="113"/>
      <c r="E73" s="113"/>
      <c r="F73" s="113"/>
      <c r="G73" s="113"/>
      <c r="H73" s="113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ht="14.25" customHeight="1">
      <c r="A74" s="113" t="s">
        <v>106</v>
      </c>
      <c r="B74" s="113"/>
      <c r="C74" s="113"/>
      <c r="D74" s="113"/>
      <c r="E74" s="113"/>
      <c r="F74" s="113"/>
      <c r="G74" s="113"/>
      <c r="H74" s="113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ht="15" customHeight="1">
      <c r="A75" s="113" t="s">
        <v>107</v>
      </c>
      <c r="B75" s="113"/>
      <c r="C75" s="113"/>
      <c r="D75" s="113"/>
      <c r="E75" s="113"/>
      <c r="F75" s="113"/>
      <c r="G75" s="113"/>
      <c r="H75" s="113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ht="16.5" customHeight="1">
      <c r="A76" s="113" t="s">
        <v>108</v>
      </c>
      <c r="B76" s="113"/>
      <c r="C76" s="113"/>
      <c r="D76" s="113"/>
      <c r="E76" s="113"/>
      <c r="F76" s="113"/>
      <c r="G76" s="113"/>
      <c r="H76" s="113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ht="16.5" customHeight="1">
      <c r="A77" s="113" t="s">
        <v>109</v>
      </c>
      <c r="B77" s="113"/>
      <c r="C77" s="113"/>
      <c r="D77" s="113"/>
      <c r="E77" s="113"/>
      <c r="F77" s="113"/>
      <c r="G77" s="113"/>
      <c r="H77" s="11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ht="15" customHeight="1">
      <c r="A78" s="113" t="s">
        <v>110</v>
      </c>
      <c r="B78" s="113"/>
      <c r="C78" s="113"/>
      <c r="D78" s="113"/>
      <c r="E78" s="113"/>
      <c r="F78" s="113"/>
      <c r="G78" s="113"/>
      <c r="H78" s="113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ht="18" customHeight="1">
      <c r="A79" s="113" t="s">
        <v>111</v>
      </c>
      <c r="B79" s="113"/>
      <c r="C79" s="113"/>
      <c r="D79" s="113"/>
      <c r="E79" s="113"/>
      <c r="F79" s="113"/>
      <c r="G79" s="113"/>
      <c r="H79" s="113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ht="18" customHeight="1">
      <c r="A80" s="116"/>
      <c r="B80" s="116"/>
      <c r="C80" s="116"/>
      <c r="D80" s="116"/>
      <c r="E80" s="116"/>
      <c r="F80" s="116"/>
      <c r="G80" s="116"/>
      <c r="H80" s="11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ht="16.5" customHeight="1">
      <c r="A81" s="113" t="s">
        <v>112</v>
      </c>
      <c r="B81" s="113"/>
      <c r="C81" s="113"/>
      <c r="D81" s="113"/>
      <c r="E81" s="113"/>
      <c r="F81" s="113"/>
      <c r="G81" s="113"/>
      <c r="H81" s="113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ht="13.5" customHeight="1">
      <c r="A82" s="113" t="s">
        <v>104</v>
      </c>
      <c r="B82" s="113"/>
      <c r="C82" s="113"/>
      <c r="D82" s="113"/>
      <c r="E82" s="113"/>
      <c r="F82" s="113"/>
      <c r="G82" s="113"/>
      <c r="H82" s="113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ht="15.75" customHeight="1">
      <c r="A83" s="113" t="s">
        <v>113</v>
      </c>
      <c r="B83" s="113"/>
      <c r="C83" s="113"/>
      <c r="D83" s="113"/>
      <c r="E83" s="113"/>
      <c r="F83" s="113"/>
      <c r="G83" s="113"/>
      <c r="H83" s="113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ht="15" customHeight="1">
      <c r="A84" s="113" t="s">
        <v>114</v>
      </c>
      <c r="B84" s="113"/>
      <c r="C84" s="113"/>
      <c r="D84" s="113"/>
      <c r="E84" s="113"/>
      <c r="F84" s="113"/>
      <c r="G84" s="113"/>
      <c r="H84" s="113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ht="13.5" customHeight="1">
      <c r="A85" s="114"/>
      <c r="B85" s="114"/>
      <c r="C85" s="114"/>
      <c r="D85" s="114"/>
      <c r="E85" s="114"/>
      <c r="F85" s="114"/>
      <c r="G85" s="114"/>
      <c r="H85" s="11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ht="21.75" customHeight="1">
      <c r="A86" s="117" t="s">
        <v>115</v>
      </c>
      <c r="B86" s="117"/>
      <c r="C86" s="117"/>
      <c r="D86" s="117"/>
      <c r="E86" s="117"/>
      <c r="F86" s="117"/>
      <c r="G86" s="117"/>
      <c r="H86" s="117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ht="69.75" customHeight="1">
      <c r="A87" s="113" t="s">
        <v>116</v>
      </c>
      <c r="B87" s="113"/>
      <c r="C87" s="113"/>
      <c r="D87" s="113"/>
      <c r="E87" s="113"/>
      <c r="F87" s="113"/>
      <c r="G87" s="113"/>
      <c r="H87" s="113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ht="58.5" customHeight="1">
      <c r="A88" s="113" t="s">
        <v>117</v>
      </c>
      <c r="B88" s="113"/>
      <c r="C88" s="113"/>
      <c r="D88" s="113"/>
      <c r="E88" s="113"/>
      <c r="F88" s="113"/>
      <c r="G88" s="113"/>
      <c r="H88" s="113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ht="15" customHeight="1">
      <c r="A89" s="113" t="s">
        <v>118</v>
      </c>
      <c r="B89" s="113"/>
      <c r="C89" s="113"/>
      <c r="D89" s="113"/>
      <c r="E89" s="113"/>
      <c r="F89" s="113"/>
      <c r="G89" s="113"/>
      <c r="H89" s="11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1:42" ht="18" customHeight="1">
      <c r="A90" s="113" t="s">
        <v>119</v>
      </c>
      <c r="B90" s="113"/>
      <c r="C90" s="113"/>
      <c r="D90" s="113"/>
      <c r="E90" s="113"/>
      <c r="F90" s="113"/>
      <c r="G90" s="113"/>
      <c r="H90" s="113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1:42" ht="33" customHeight="1">
      <c r="A91" s="15" t="s">
        <v>120</v>
      </c>
      <c r="B91" s="9"/>
      <c r="C91" s="9"/>
      <c r="D91" s="9"/>
      <c r="E91" s="9"/>
      <c r="F91" s="9"/>
      <c r="G91" s="9"/>
      <c r="H91" s="1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ht="19.149999999999999" customHeight="1">
      <c r="A92" s="112" t="s">
        <v>121</v>
      </c>
      <c r="B92" s="112"/>
      <c r="C92" s="112"/>
      <c r="D92" s="112"/>
      <c r="E92" s="112"/>
      <c r="F92" s="112"/>
      <c r="G92" s="112"/>
      <c r="H92" s="11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ht="18" customHeight="1">
      <c r="A93" s="109" t="s">
        <v>122</v>
      </c>
      <c r="B93" s="109"/>
      <c r="C93" s="109"/>
      <c r="D93" s="109"/>
      <c r="E93" s="109"/>
      <c r="F93" s="109"/>
      <c r="G93" s="109"/>
      <c r="H93" s="109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ht="18.75" customHeight="1">
      <c r="A94" s="109" t="s">
        <v>123</v>
      </c>
      <c r="B94" s="109"/>
      <c r="C94" s="109"/>
      <c r="D94" s="109"/>
      <c r="E94" s="109"/>
      <c r="F94" s="109"/>
      <c r="G94" s="109"/>
      <c r="H94" s="109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ht="44.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ht="44.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1:42" ht="44.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1:42" ht="44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42" ht="44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1:42" ht="44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42" ht="44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1:42" ht="44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42" ht="44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ht="44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ht="44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ht="44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ht="44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ht="44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ht="44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ht="44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ht="44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ht="44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ht="44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ht="44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ht="44.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ht="44.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ht="44.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ht="44.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ht="44.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1:42" ht="44.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ht="44.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ht="44.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ht="44.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ht="44.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ht="44.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ht="44.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ht="44.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ht="44.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:42" ht="44.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:42" ht="44.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ht="44.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ht="44.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:42" ht="44.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:42" ht="44.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:42" ht="44.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:42" ht="44.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:42" ht="44.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:42" ht="44.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:42" ht="44.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:42" ht="44.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:42" ht="44.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:42" ht="44.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:42" ht="44.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:42" ht="44.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ht="44.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:42" ht="44.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:42" ht="44.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:42" ht="44.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:42" ht="44.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1:42" ht="44.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1:42" ht="44.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1:42" ht="44.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ht="44.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ht="44.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1:42" ht="44.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ht="44.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ht="44.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ht="44.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ht="44.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ht="44.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ht="44.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ht="44.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ht="44.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ht="44.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ht="44.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ht="44.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ht="44.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ht="44.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ht="44.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ht="44.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ht="44.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1:42" ht="44.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1:42" ht="44.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ht="44.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ht="44.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1:42" ht="44.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1:42" ht="44.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1:42" ht="44.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1:42" ht="44.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1:42" ht="44.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1:42" ht="44.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1:42" ht="44.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1:42" ht="44.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ht="44.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1:42" ht="44.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1:42" ht="44.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1:42" ht="44.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1:42" ht="44.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1:42" ht="44.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1:42" ht="44.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1:42" ht="44.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1:42" ht="44.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1:42" ht="44.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1:42" ht="44.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ht="44.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1:42" ht="44.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ht="44.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spans="1:42" ht="44.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spans="1:42" ht="44.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spans="1:42" ht="44.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spans="1:42" ht="44.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spans="1:42" ht="44.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spans="1:42" ht="44.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spans="1:42" ht="44.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 ht="44.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 ht="44.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 ht="44.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spans="1:42" ht="44.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spans="1:42" ht="44.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ht="44.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spans="1:42" ht="44.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spans="1:42" ht="44.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spans="1:42" ht="44.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spans="1:42" ht="44.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spans="1:42" ht="44.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spans="1:42" ht="44.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spans="1:42" ht="44.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spans="1:42" ht="44.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spans="1:42" ht="44.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spans="1:42" ht="44.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spans="1:42" ht="44.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spans="1:42" ht="44.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ht="44.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spans="1:42" ht="44.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spans="1:42" ht="44.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spans="1:42" ht="44.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spans="1:42" ht="44.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spans="1:42" ht="44.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spans="1:42" ht="44.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spans="1:42" ht="44.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spans="1:42" ht="44.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spans="1:42" ht="44.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spans="1:42" ht="44.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spans="1:42" ht="44.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spans="1:42" ht="44.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ht="44.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spans="1:42" ht="44.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spans="1:42" ht="44.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spans="1:42" ht="44.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spans="1:42" ht="44.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spans="1:42" ht="44.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spans="1:42" ht="44.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spans="1:42" ht="44.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spans="1:42" ht="44.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spans="1:42" ht="44.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spans="1:42" ht="44.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spans="1:42" ht="44.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spans="1:42" ht="44.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ht="44.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42" ht="44.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spans="1:42" ht="44.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spans="1:42" ht="44.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spans="1:42" ht="44.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spans="1:42" ht="44.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spans="1:42" ht="44.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spans="1:42" ht="44.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spans="1:42" ht="44.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spans="1:42" ht="44.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spans="1:42" ht="44.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spans="1:42" ht="44.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spans="1:42" ht="44.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ht="44.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spans="1:42" ht="44.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spans="1:42" ht="44.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spans="1:42" ht="44.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spans="1:42" ht="44.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spans="1:42" ht="44.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spans="1:42" ht="44.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spans="1:42" ht="44.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</sheetData>
  <mergeCells count="87">
    <mergeCell ref="A90:H90"/>
    <mergeCell ref="A92:H92"/>
    <mergeCell ref="A93:H93"/>
    <mergeCell ref="A94:H94"/>
    <mergeCell ref="A84:H84"/>
    <mergeCell ref="A85:H85"/>
    <mergeCell ref="A86:H86"/>
    <mergeCell ref="A87:H87"/>
    <mergeCell ref="A88:H88"/>
    <mergeCell ref="A89:H89"/>
    <mergeCell ref="A83:H83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71:H7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47:H4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5:H35"/>
    <mergeCell ref="A22:H22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6:H6"/>
    <mergeCell ref="B1:E1"/>
    <mergeCell ref="A2:H2"/>
    <mergeCell ref="A4:G4"/>
    <mergeCell ref="A5:H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016B-31C1-4B5E-8834-DEFB944FD6CE}">
  <sheetPr>
    <pageSetUpPr fitToPage="1"/>
  </sheetPr>
  <dimension ref="A1:K30"/>
  <sheetViews>
    <sheetView view="pageBreakPreview" zoomScaleNormal="100" zoomScaleSheetLayoutView="100" workbookViewId="0">
      <selection activeCell="E4" sqref="E4"/>
    </sheetView>
  </sheetViews>
  <sheetFormatPr defaultColWidth="9.140625" defaultRowHeight="15"/>
  <cols>
    <col min="1" max="1" width="5.5703125" style="52" customWidth="1"/>
    <col min="2" max="2" width="100.5703125" style="25" customWidth="1"/>
    <col min="3" max="3" width="6" style="25" customWidth="1"/>
    <col min="4" max="4" width="9.140625" style="53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6" t="s">
        <v>295</v>
      </c>
      <c r="B1" s="87"/>
      <c r="C1" s="87"/>
      <c r="D1" s="87"/>
      <c r="E1" s="87" t="s">
        <v>169</v>
      </c>
      <c r="F1" s="87"/>
      <c r="G1" s="88"/>
    </row>
    <row r="2" spans="1:11" s="22" customFormat="1" ht="33" customHeight="1">
      <c r="A2" s="17" t="s">
        <v>0</v>
      </c>
      <c r="B2" s="18" t="s">
        <v>8</v>
      </c>
      <c r="C2" s="19" t="s">
        <v>9</v>
      </c>
      <c r="D2" s="20" t="s">
        <v>1</v>
      </c>
      <c r="E2" s="19" t="s">
        <v>10</v>
      </c>
      <c r="F2" s="20" t="s">
        <v>11</v>
      </c>
      <c r="G2" s="21" t="s">
        <v>12</v>
      </c>
    </row>
    <row r="3" spans="1:11" ht="22.5" customHeight="1">
      <c r="A3" s="23" t="s">
        <v>21</v>
      </c>
      <c r="B3" s="92" t="s">
        <v>24</v>
      </c>
      <c r="C3" s="93"/>
      <c r="D3" s="93"/>
      <c r="E3" s="93"/>
      <c r="F3" s="93"/>
      <c r="G3" s="94"/>
      <c r="H3" s="24"/>
      <c r="I3" s="24"/>
      <c r="J3" s="24"/>
    </row>
    <row r="4" spans="1:11" ht="22.5" customHeight="1">
      <c r="A4" s="26" t="s">
        <v>22</v>
      </c>
      <c r="B4" s="27" t="s">
        <v>25</v>
      </c>
      <c r="C4" s="27" t="s">
        <v>13</v>
      </c>
      <c r="D4" s="28">
        <v>1</v>
      </c>
      <c r="E4" s="29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>
      <c r="A5" s="41" t="s">
        <v>23</v>
      </c>
      <c r="B5" s="42" t="s">
        <v>136</v>
      </c>
      <c r="C5" s="42" t="s">
        <v>13</v>
      </c>
      <c r="D5" s="43">
        <v>1</v>
      </c>
      <c r="E5" s="44"/>
      <c r="F5" s="30">
        <f>ROUND((D5*E5),2)</f>
        <v>0</v>
      </c>
      <c r="G5" s="31">
        <f>ROUND((F5*(1.23)),2)</f>
        <v>0</v>
      </c>
      <c r="H5" s="32"/>
      <c r="I5" s="32"/>
      <c r="J5" s="32"/>
      <c r="K5" s="32"/>
    </row>
    <row r="6" spans="1:11" ht="22.5" customHeight="1">
      <c r="A6" s="41" t="s">
        <v>134</v>
      </c>
      <c r="B6" s="42" t="s">
        <v>137</v>
      </c>
      <c r="C6" s="42" t="s">
        <v>17</v>
      </c>
      <c r="D6" s="43">
        <v>110</v>
      </c>
      <c r="E6" s="44"/>
      <c r="F6" s="30">
        <f>ROUND((D6*E6),2)</f>
        <v>0</v>
      </c>
      <c r="G6" s="31">
        <f>ROUND((F6*(1.23)),2)</f>
        <v>0</v>
      </c>
      <c r="H6" s="32"/>
      <c r="I6" s="32"/>
      <c r="J6" s="32"/>
      <c r="K6" s="32"/>
    </row>
    <row r="7" spans="1:11" ht="22.5" customHeight="1" thickBot="1">
      <c r="A7" s="33" t="s">
        <v>135</v>
      </c>
      <c r="B7" s="34" t="s">
        <v>26</v>
      </c>
      <c r="C7" s="34" t="s">
        <v>13</v>
      </c>
      <c r="D7" s="35">
        <v>1</v>
      </c>
      <c r="E7" s="36"/>
      <c r="F7" s="37">
        <f>ROUND((D7*E7),2)</f>
        <v>0</v>
      </c>
      <c r="G7" s="38">
        <f>ROUND((F7*(1.23)),2)</f>
        <v>0</v>
      </c>
      <c r="H7" s="32"/>
      <c r="I7" s="32"/>
      <c r="J7" s="32"/>
      <c r="K7" s="32"/>
    </row>
    <row r="8" spans="1:11" ht="22.5" customHeight="1" thickTop="1">
      <c r="A8" s="98" t="s">
        <v>260</v>
      </c>
      <c r="B8" s="99"/>
      <c r="C8" s="99"/>
      <c r="D8" s="99"/>
      <c r="E8" s="100"/>
      <c r="F8" s="66">
        <f>SUM(F4:F7)</f>
        <v>0</v>
      </c>
      <c r="G8" s="67">
        <f>SUM(G4:G7)</f>
        <v>0</v>
      </c>
      <c r="H8" s="32"/>
      <c r="I8" s="32"/>
      <c r="J8" s="32"/>
      <c r="K8" s="32"/>
    </row>
    <row r="9" spans="1:11" ht="22.5" customHeight="1">
      <c r="A9" s="47" t="s">
        <v>27</v>
      </c>
      <c r="B9" s="95" t="s">
        <v>204</v>
      </c>
      <c r="C9" s="96"/>
      <c r="D9" s="96"/>
      <c r="E9" s="96"/>
      <c r="F9" s="96"/>
      <c r="G9" s="97"/>
      <c r="H9" s="32"/>
      <c r="I9" s="32"/>
      <c r="J9" s="32"/>
      <c r="K9" s="32"/>
    </row>
    <row r="10" spans="1:11" ht="22.5" customHeight="1">
      <c r="A10" s="26" t="s">
        <v>42</v>
      </c>
      <c r="B10" s="27" t="s">
        <v>205</v>
      </c>
      <c r="C10" s="42" t="s">
        <v>17</v>
      </c>
      <c r="D10" s="28">
        <v>6</v>
      </c>
      <c r="E10" s="29"/>
      <c r="F10" s="30">
        <f>ROUND((D10*E10),2)</f>
        <v>0</v>
      </c>
      <c r="G10" s="31">
        <f>ROUND((F10*(1.23)),2)</f>
        <v>0</v>
      </c>
      <c r="H10" s="32"/>
      <c r="I10" s="32"/>
      <c r="J10" s="32"/>
      <c r="K10" s="32"/>
    </row>
    <row r="11" spans="1:11" ht="22.5" customHeight="1">
      <c r="A11" s="41" t="s">
        <v>28</v>
      </c>
      <c r="B11" s="27" t="s">
        <v>206</v>
      </c>
      <c r="C11" s="42" t="s">
        <v>17</v>
      </c>
      <c r="D11" s="43">
        <v>21</v>
      </c>
      <c r="E11" s="44"/>
      <c r="F11" s="30">
        <f>ROUND((D11*E11),2)</f>
        <v>0</v>
      </c>
      <c r="G11" s="31">
        <f>ROUND((F11*(1.23)),2)</f>
        <v>0</v>
      </c>
      <c r="H11" s="32"/>
      <c r="I11" s="32"/>
      <c r="J11" s="32"/>
      <c r="K11" s="32"/>
    </row>
    <row r="12" spans="1:11" ht="22.5" customHeight="1">
      <c r="A12" s="41" t="s">
        <v>29</v>
      </c>
      <c r="B12" s="27" t="s">
        <v>256</v>
      </c>
      <c r="C12" s="42" t="s">
        <v>14</v>
      </c>
      <c r="D12" s="43">
        <v>963</v>
      </c>
      <c r="E12" s="44"/>
      <c r="F12" s="30">
        <f>ROUND((D12*E12),2)</f>
        <v>0</v>
      </c>
      <c r="G12" s="31">
        <f>ROUND((F12*(1.23)),2)</f>
        <v>0</v>
      </c>
      <c r="H12" s="32"/>
      <c r="I12" s="32"/>
      <c r="J12" s="32"/>
      <c r="K12" s="32"/>
    </row>
    <row r="13" spans="1:11" ht="22.5" customHeight="1">
      <c r="A13" s="41" t="s">
        <v>30</v>
      </c>
      <c r="B13" s="27" t="s">
        <v>257</v>
      </c>
      <c r="C13" s="42" t="s">
        <v>14</v>
      </c>
      <c r="D13" s="43">
        <v>422</v>
      </c>
      <c r="E13" s="44"/>
      <c r="F13" s="30">
        <f>ROUND((D13*E13),2)</f>
        <v>0</v>
      </c>
      <c r="G13" s="31">
        <f>ROUND((F13*(1.23)),2)</f>
        <v>0</v>
      </c>
      <c r="H13" s="32"/>
      <c r="I13" s="32"/>
      <c r="J13" s="32"/>
      <c r="K13" s="32"/>
    </row>
    <row r="14" spans="1:11" ht="22.5" customHeight="1" thickBot="1">
      <c r="A14" s="41" t="s">
        <v>31</v>
      </c>
      <c r="B14" s="27" t="s">
        <v>258</v>
      </c>
      <c r="C14" s="42" t="s">
        <v>13</v>
      </c>
      <c r="D14" s="35">
        <v>1</v>
      </c>
      <c r="E14" s="36"/>
      <c r="F14" s="37">
        <f>ROUND((D14*E14),2)</f>
        <v>0</v>
      </c>
      <c r="G14" s="38">
        <f>ROUND((F14*(1.23)),2)</f>
        <v>0</v>
      </c>
      <c r="H14" s="32"/>
      <c r="I14" s="32"/>
      <c r="J14" s="32"/>
      <c r="K14" s="32"/>
    </row>
    <row r="15" spans="1:11" ht="22.5" customHeight="1" thickTop="1">
      <c r="A15" s="98" t="s">
        <v>259</v>
      </c>
      <c r="B15" s="99"/>
      <c r="C15" s="99"/>
      <c r="D15" s="99"/>
      <c r="E15" s="100"/>
      <c r="F15" s="39">
        <f>SUM(F10:F14)</f>
        <v>0</v>
      </c>
      <c r="G15" s="40">
        <f>SUM(G10:G14)</f>
        <v>0</v>
      </c>
      <c r="H15" s="32"/>
      <c r="I15" s="32"/>
      <c r="J15" s="32"/>
      <c r="K15" s="32"/>
    </row>
    <row r="16" spans="1:11" ht="22.5" customHeight="1">
      <c r="A16" s="23" t="s">
        <v>32</v>
      </c>
      <c r="B16" s="92" t="s">
        <v>261</v>
      </c>
      <c r="C16" s="93"/>
      <c r="D16" s="93"/>
      <c r="E16" s="93"/>
      <c r="F16" s="93"/>
      <c r="G16" s="94"/>
      <c r="H16" s="32"/>
      <c r="I16" s="32"/>
      <c r="J16" s="32"/>
      <c r="K16" s="32"/>
    </row>
    <row r="17" spans="1:11" ht="22.5" customHeight="1">
      <c r="A17" s="26" t="s">
        <v>33</v>
      </c>
      <c r="B17" s="45" t="s">
        <v>262</v>
      </c>
      <c r="C17" s="27" t="s">
        <v>14</v>
      </c>
      <c r="D17" s="28">
        <v>1500</v>
      </c>
      <c r="E17" s="29"/>
      <c r="F17" s="30">
        <f>ROUND((D17*E17),2)</f>
        <v>0</v>
      </c>
      <c r="G17" s="31">
        <f>ROUND((F17*(1.23)),2)</f>
        <v>0</v>
      </c>
      <c r="H17" s="32"/>
      <c r="I17" s="32"/>
      <c r="J17" s="32"/>
      <c r="K17" s="32"/>
    </row>
    <row r="18" spans="1:11" ht="22.5" customHeight="1">
      <c r="A18" s="41" t="s">
        <v>34</v>
      </c>
      <c r="B18" s="27" t="s">
        <v>263</v>
      </c>
      <c r="C18" s="27" t="s">
        <v>14</v>
      </c>
      <c r="D18" s="43">
        <v>1500</v>
      </c>
      <c r="E18" s="44"/>
      <c r="F18" s="30">
        <f>ROUND((D18*E18),2)</f>
        <v>0</v>
      </c>
      <c r="G18" s="31">
        <f>ROUND((F18*(1.23)),2)</f>
        <v>0</v>
      </c>
      <c r="H18" s="32"/>
      <c r="I18" s="32"/>
      <c r="J18" s="32"/>
      <c r="K18" s="32"/>
    </row>
    <row r="19" spans="1:11" ht="22.5" customHeight="1">
      <c r="A19" s="41" t="s">
        <v>35</v>
      </c>
      <c r="B19" s="46" t="s">
        <v>264</v>
      </c>
      <c r="C19" s="42" t="s">
        <v>14</v>
      </c>
      <c r="D19" s="43">
        <v>38</v>
      </c>
      <c r="E19" s="44"/>
      <c r="F19" s="30">
        <f>ROUND((D19*E19),2)</f>
        <v>0</v>
      </c>
      <c r="G19" s="31">
        <f>ROUND((F19*(1.23)),2)</f>
        <v>0</v>
      </c>
      <c r="H19" s="32"/>
      <c r="I19" s="32"/>
      <c r="J19" s="32"/>
      <c r="K19" s="32"/>
    </row>
    <row r="20" spans="1:11" ht="22.5" customHeight="1" thickBot="1">
      <c r="A20" s="41" t="s">
        <v>36</v>
      </c>
      <c r="B20" s="27" t="s">
        <v>265</v>
      </c>
      <c r="C20" s="34" t="s">
        <v>14</v>
      </c>
      <c r="D20" s="35">
        <v>1</v>
      </c>
      <c r="E20" s="36"/>
      <c r="F20" s="37">
        <f>ROUND((D20*E20),2)</f>
        <v>0</v>
      </c>
      <c r="G20" s="38">
        <f>ROUND((F20*(1.23)),2)</f>
        <v>0</v>
      </c>
      <c r="H20" s="32"/>
      <c r="I20" s="32"/>
      <c r="J20" s="32"/>
      <c r="K20" s="32"/>
    </row>
    <row r="21" spans="1:11" ht="22.5" customHeight="1" thickTop="1">
      <c r="A21" s="98" t="s">
        <v>266</v>
      </c>
      <c r="B21" s="99"/>
      <c r="C21" s="99"/>
      <c r="D21" s="99"/>
      <c r="E21" s="100"/>
      <c r="F21" s="39">
        <f>SUM(F17:F20)</f>
        <v>0</v>
      </c>
      <c r="G21" s="40">
        <f>SUM(G17:G20)</f>
        <v>0</v>
      </c>
      <c r="H21" s="32"/>
      <c r="I21" s="32"/>
      <c r="J21" s="32"/>
      <c r="K21" s="32"/>
    </row>
    <row r="22" spans="1:11" ht="22.5" customHeight="1">
      <c r="A22" s="47" t="s">
        <v>37</v>
      </c>
      <c r="B22" s="101" t="s">
        <v>15</v>
      </c>
      <c r="C22" s="101"/>
      <c r="D22" s="101"/>
      <c r="E22" s="101"/>
      <c r="F22" s="101"/>
      <c r="G22" s="102"/>
      <c r="H22" s="32"/>
      <c r="I22" s="32"/>
      <c r="J22" s="32"/>
      <c r="K22" s="32"/>
    </row>
    <row r="23" spans="1:11" ht="22.5" customHeight="1">
      <c r="A23" s="26" t="s">
        <v>38</v>
      </c>
      <c r="B23" s="27" t="s">
        <v>126</v>
      </c>
      <c r="C23" s="27" t="s">
        <v>13</v>
      </c>
      <c r="D23" s="28">
        <v>1</v>
      </c>
      <c r="E23" s="29"/>
      <c r="F23" s="30">
        <f>ROUND((D23*E23),2)</f>
        <v>0</v>
      </c>
      <c r="G23" s="31">
        <f>ROUND((F23*(1.23)),2)</f>
        <v>0</v>
      </c>
      <c r="H23" s="32"/>
      <c r="I23" s="32"/>
      <c r="J23" s="32"/>
      <c r="K23" s="32"/>
    </row>
    <row r="24" spans="1:11" ht="22.5" customHeight="1">
      <c r="A24" s="26" t="s">
        <v>39</v>
      </c>
      <c r="B24" s="27" t="s">
        <v>125</v>
      </c>
      <c r="C24" s="27" t="s">
        <v>141</v>
      </c>
      <c r="D24" s="28">
        <v>1000</v>
      </c>
      <c r="E24" s="29"/>
      <c r="F24" s="30">
        <f>ROUND((D24*E24),2)</f>
        <v>0</v>
      </c>
      <c r="G24" s="31">
        <f>ROUND((F24*(1.23)),2)</f>
        <v>0</v>
      </c>
      <c r="H24" s="32"/>
      <c r="I24" s="32"/>
      <c r="J24" s="32"/>
      <c r="K24" s="32"/>
    </row>
    <row r="25" spans="1:11" ht="22.5" customHeight="1">
      <c r="A25" s="61" t="s">
        <v>40</v>
      </c>
      <c r="B25" s="45" t="s">
        <v>133</v>
      </c>
      <c r="C25" s="45" t="s">
        <v>13</v>
      </c>
      <c r="D25" s="62">
        <v>1</v>
      </c>
      <c r="E25" s="63"/>
      <c r="F25" s="64">
        <f>ROUND((D25*E25),2)</f>
        <v>0</v>
      </c>
      <c r="G25" s="65">
        <f>ROUND((F25*(1.23)),2)</f>
        <v>0</v>
      </c>
      <c r="H25" s="32"/>
      <c r="I25" s="32"/>
      <c r="J25" s="32"/>
      <c r="K25" s="32"/>
    </row>
    <row r="26" spans="1:11" ht="22.5" customHeight="1">
      <c r="A26" s="26" t="s">
        <v>41</v>
      </c>
      <c r="B26" s="27" t="s">
        <v>20</v>
      </c>
      <c r="C26" s="27" t="s">
        <v>13</v>
      </c>
      <c r="D26" s="28">
        <v>1</v>
      </c>
      <c r="E26" s="29"/>
      <c r="F26" s="30">
        <f>ROUND((D26*E26),2)</f>
        <v>0</v>
      </c>
      <c r="G26" s="31">
        <f>ROUND((F26*(1.23)),2)</f>
        <v>0</v>
      </c>
      <c r="H26" s="32"/>
      <c r="I26" s="32"/>
      <c r="J26" s="32"/>
      <c r="K26" s="32"/>
    </row>
    <row r="27" spans="1:11" ht="22.5" customHeight="1" thickBot="1">
      <c r="A27" s="26" t="s">
        <v>132</v>
      </c>
      <c r="B27" s="34" t="s">
        <v>16</v>
      </c>
      <c r="C27" s="34" t="s">
        <v>17</v>
      </c>
      <c r="D27" s="35">
        <v>4</v>
      </c>
      <c r="E27" s="36"/>
      <c r="F27" s="37">
        <f>ROUND((D27*E27),2)</f>
        <v>0</v>
      </c>
      <c r="G27" s="38">
        <f>ROUND((F27*(1.23)),2)</f>
        <v>0</v>
      </c>
      <c r="H27" s="32"/>
      <c r="I27" s="32"/>
      <c r="J27" s="32"/>
      <c r="K27" s="32"/>
    </row>
    <row r="28" spans="1:11" ht="22.5" customHeight="1" thickTop="1" thickBot="1">
      <c r="A28" s="103" t="s">
        <v>18</v>
      </c>
      <c r="B28" s="104"/>
      <c r="C28" s="104"/>
      <c r="D28" s="104"/>
      <c r="E28" s="105"/>
      <c r="F28" s="48">
        <f>SUM(F23:F27)</f>
        <v>0</v>
      </c>
      <c r="G28" s="49">
        <f>SUM(G23:G27)</f>
        <v>0</v>
      </c>
      <c r="H28" s="32"/>
      <c r="I28" s="32"/>
      <c r="J28" s="32"/>
      <c r="K28" s="32"/>
    </row>
    <row r="29" spans="1:11" ht="22.5" customHeight="1" thickBot="1">
      <c r="A29" s="89" t="s">
        <v>19</v>
      </c>
      <c r="B29" s="90"/>
      <c r="C29" s="90"/>
      <c r="D29" s="90"/>
      <c r="E29" s="91"/>
      <c r="F29" s="50">
        <f>SUM(F8,F28,F15,F21)</f>
        <v>0</v>
      </c>
      <c r="G29" s="51">
        <f>SUM(G8,G28,G21,G15)</f>
        <v>0</v>
      </c>
    </row>
    <row r="30" spans="1:11">
      <c r="E30" s="32"/>
    </row>
  </sheetData>
  <protectedRanges>
    <protectedRange sqref="E3 E8:E28" name="Zakres1"/>
    <protectedRange sqref="E4:E7" name="Zakres1_5"/>
  </protectedRanges>
  <dataConsolidate link="1"/>
  <mergeCells count="11">
    <mergeCell ref="A1:D1"/>
    <mergeCell ref="E1:G1"/>
    <mergeCell ref="A29:E29"/>
    <mergeCell ref="B3:G3"/>
    <mergeCell ref="B9:G9"/>
    <mergeCell ref="A15:E15"/>
    <mergeCell ref="B16:G16"/>
    <mergeCell ref="A21:E21"/>
    <mergeCell ref="B22:G22"/>
    <mergeCell ref="A28:E28"/>
    <mergeCell ref="A8:E8"/>
  </mergeCells>
  <phoneticPr fontId="8" type="noConversion"/>
  <printOptions horizontalCentered="1"/>
  <pageMargins left="0.43307086614173229" right="0.23622047244094491" top="1.1417322834645669" bottom="0.74803149606299213" header="0.31496062992125984" footer="0.31496062992125984"/>
  <pageSetup paperSize="9" scale="57" orientation="portrait" r:id="rId1"/>
  <headerFooter alignWithMargins="0">
    <oddFooter>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C536-FE07-442E-AC03-88F96EA42A0A}">
  <sheetPr>
    <pageSetUpPr fitToPage="1"/>
  </sheetPr>
  <dimension ref="A1:L52"/>
  <sheetViews>
    <sheetView view="pageBreakPreview" zoomScaleNormal="100" zoomScaleSheetLayoutView="100" workbookViewId="0">
      <selection activeCell="E4" sqref="E4"/>
    </sheetView>
  </sheetViews>
  <sheetFormatPr defaultColWidth="9.140625" defaultRowHeight="15"/>
  <cols>
    <col min="1" max="1" width="5.5703125" style="52" customWidth="1"/>
    <col min="2" max="2" width="100.5703125" style="25" customWidth="1"/>
    <col min="3" max="3" width="6" style="25" customWidth="1"/>
    <col min="4" max="4" width="9.140625" style="53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6" t="s">
        <v>296</v>
      </c>
      <c r="B1" s="87"/>
      <c r="C1" s="87"/>
      <c r="D1" s="87"/>
      <c r="E1" s="87" t="s">
        <v>169</v>
      </c>
      <c r="F1" s="87"/>
      <c r="G1" s="88"/>
    </row>
    <row r="2" spans="1:11" s="22" customFormat="1" ht="33" customHeight="1">
      <c r="A2" s="17" t="s">
        <v>0</v>
      </c>
      <c r="B2" s="18" t="s">
        <v>8</v>
      </c>
      <c r="C2" s="19" t="s">
        <v>9</v>
      </c>
      <c r="D2" s="20" t="s">
        <v>1</v>
      </c>
      <c r="E2" s="19" t="s">
        <v>10</v>
      </c>
      <c r="F2" s="20" t="s">
        <v>11</v>
      </c>
      <c r="G2" s="21" t="s">
        <v>12</v>
      </c>
    </row>
    <row r="3" spans="1:11" ht="22.5" customHeight="1">
      <c r="A3" s="23" t="s">
        <v>21</v>
      </c>
      <c r="B3" s="92" t="s">
        <v>128</v>
      </c>
      <c r="C3" s="93"/>
      <c r="D3" s="93"/>
      <c r="E3" s="93"/>
      <c r="F3" s="93"/>
      <c r="G3" s="94"/>
      <c r="H3" s="32"/>
      <c r="I3" s="32"/>
      <c r="J3" s="32"/>
      <c r="K3" s="32"/>
    </row>
    <row r="4" spans="1:11" ht="22.5" customHeight="1">
      <c r="A4" s="26" t="s">
        <v>22</v>
      </c>
      <c r="B4" s="45" t="s">
        <v>208</v>
      </c>
      <c r="C4" s="27" t="s">
        <v>13</v>
      </c>
      <c r="D4" s="28">
        <f>14+4</f>
        <v>18</v>
      </c>
      <c r="E4" s="29"/>
      <c r="F4" s="30">
        <f t="shared" ref="F4:F9" si="0">ROUND((D4*E4),2)</f>
        <v>0</v>
      </c>
      <c r="G4" s="31">
        <f t="shared" ref="G4:G9" si="1">ROUND((F4*(1.23)),2)</f>
        <v>0</v>
      </c>
      <c r="H4" s="32"/>
      <c r="I4" s="32"/>
      <c r="J4" s="32"/>
      <c r="K4" s="32"/>
    </row>
    <row r="5" spans="1:11" ht="22.5" customHeight="1">
      <c r="A5" s="26" t="s">
        <v>23</v>
      </c>
      <c r="B5" s="45" t="s">
        <v>207</v>
      </c>
      <c r="C5" s="27" t="s">
        <v>13</v>
      </c>
      <c r="D5" s="43">
        <f>1</f>
        <v>1</v>
      </c>
      <c r="E5" s="44"/>
      <c r="F5" s="30">
        <f t="shared" si="0"/>
        <v>0</v>
      </c>
      <c r="G5" s="31">
        <f t="shared" si="1"/>
        <v>0</v>
      </c>
      <c r="H5" s="32"/>
      <c r="I5" s="32"/>
      <c r="J5" s="32"/>
      <c r="K5" s="32"/>
    </row>
    <row r="6" spans="1:11" ht="22.5" customHeight="1">
      <c r="A6" s="26" t="s">
        <v>134</v>
      </c>
      <c r="B6" s="27" t="s">
        <v>292</v>
      </c>
      <c r="C6" s="27" t="s">
        <v>13</v>
      </c>
      <c r="D6" s="43">
        <v>18</v>
      </c>
      <c r="E6" s="44"/>
      <c r="F6" s="30">
        <f t="shared" si="0"/>
        <v>0</v>
      </c>
      <c r="G6" s="31">
        <f t="shared" si="1"/>
        <v>0</v>
      </c>
      <c r="H6" s="32"/>
      <c r="I6" s="32"/>
      <c r="J6" s="32"/>
      <c r="K6" s="32"/>
    </row>
    <row r="7" spans="1:11" ht="22.5" customHeight="1">
      <c r="A7" s="26" t="s">
        <v>135</v>
      </c>
      <c r="B7" s="46" t="s">
        <v>131</v>
      </c>
      <c r="C7" s="42" t="s">
        <v>14</v>
      </c>
      <c r="D7" s="43">
        <f>146.8+83.5</f>
        <v>230.3</v>
      </c>
      <c r="E7" s="44"/>
      <c r="F7" s="30">
        <f t="shared" si="0"/>
        <v>0</v>
      </c>
      <c r="G7" s="31">
        <f t="shared" si="1"/>
        <v>0</v>
      </c>
      <c r="H7" s="32"/>
      <c r="I7" s="32"/>
      <c r="J7" s="32"/>
      <c r="K7" s="32"/>
    </row>
    <row r="8" spans="1:11" ht="22.5" customHeight="1">
      <c r="A8" s="26" t="s">
        <v>228</v>
      </c>
      <c r="B8" s="46" t="s">
        <v>209</v>
      </c>
      <c r="C8" s="42" t="s">
        <v>14</v>
      </c>
      <c r="D8" s="43">
        <f>143.8</f>
        <v>143.80000000000001</v>
      </c>
      <c r="E8" s="44"/>
      <c r="F8" s="30">
        <f t="shared" si="0"/>
        <v>0</v>
      </c>
      <c r="G8" s="31">
        <f t="shared" si="1"/>
        <v>0</v>
      </c>
      <c r="H8" s="32"/>
      <c r="I8" s="32"/>
      <c r="J8" s="32"/>
      <c r="K8" s="32"/>
    </row>
    <row r="9" spans="1:11" ht="22.5" customHeight="1" thickBot="1">
      <c r="A9" s="26" t="s">
        <v>229</v>
      </c>
      <c r="B9" s="27" t="s">
        <v>130</v>
      </c>
      <c r="C9" s="34" t="s">
        <v>14</v>
      </c>
      <c r="D9" s="35">
        <v>53.1</v>
      </c>
      <c r="E9" s="36"/>
      <c r="F9" s="37">
        <f t="shared" si="0"/>
        <v>0</v>
      </c>
      <c r="G9" s="38">
        <f t="shared" si="1"/>
        <v>0</v>
      </c>
      <c r="H9" s="32"/>
      <c r="I9" s="32"/>
      <c r="J9" s="32"/>
      <c r="K9" s="32"/>
    </row>
    <row r="10" spans="1:11" ht="22.5" customHeight="1" thickTop="1">
      <c r="A10" s="98" t="s">
        <v>129</v>
      </c>
      <c r="B10" s="99"/>
      <c r="C10" s="99"/>
      <c r="D10" s="99"/>
      <c r="E10" s="100"/>
      <c r="F10" s="39">
        <f>SUM(F4:F9)</f>
        <v>0</v>
      </c>
      <c r="G10" s="40">
        <f>SUM(G4:G9)</f>
        <v>0</v>
      </c>
      <c r="H10" s="32"/>
      <c r="I10" s="32"/>
      <c r="J10" s="32"/>
      <c r="K10" s="32"/>
    </row>
    <row r="11" spans="1:11" ht="22.5" customHeight="1">
      <c r="A11" s="47" t="s">
        <v>27</v>
      </c>
      <c r="B11" s="92" t="s">
        <v>143</v>
      </c>
      <c r="C11" s="93"/>
      <c r="D11" s="93"/>
      <c r="E11" s="93"/>
      <c r="F11" s="93"/>
      <c r="G11" s="94"/>
      <c r="H11" s="32"/>
      <c r="I11" s="32"/>
      <c r="J11" s="32"/>
      <c r="K11" s="32"/>
    </row>
    <row r="12" spans="1:11" ht="22.5" customHeight="1">
      <c r="A12" s="26" t="s">
        <v>42</v>
      </c>
      <c r="B12" s="27" t="s">
        <v>290</v>
      </c>
      <c r="C12" s="27" t="s">
        <v>141</v>
      </c>
      <c r="D12" s="28">
        <v>3145</v>
      </c>
      <c r="E12" s="29"/>
      <c r="F12" s="30">
        <f t="shared" ref="F12:F22" si="2">ROUND((D12*E12),2)</f>
        <v>0</v>
      </c>
      <c r="G12" s="31">
        <f t="shared" ref="G12:G22" si="3">ROUND((F12*(1.23)),2)</f>
        <v>0</v>
      </c>
      <c r="H12" s="32"/>
      <c r="I12" s="32"/>
      <c r="J12" s="32"/>
      <c r="K12" s="32"/>
    </row>
    <row r="13" spans="1:11" ht="22.5" customHeight="1">
      <c r="A13" s="26" t="s">
        <v>28</v>
      </c>
      <c r="B13" s="27" t="s">
        <v>291</v>
      </c>
      <c r="C13" s="27" t="s">
        <v>141</v>
      </c>
      <c r="D13" s="28">
        <v>2362</v>
      </c>
      <c r="E13" s="29"/>
      <c r="F13" s="30">
        <f t="shared" si="2"/>
        <v>0</v>
      </c>
      <c r="G13" s="31">
        <f t="shared" si="3"/>
        <v>0</v>
      </c>
      <c r="H13" s="32"/>
      <c r="I13" s="32"/>
      <c r="J13" s="32"/>
      <c r="K13" s="32"/>
    </row>
    <row r="14" spans="1:11" ht="22.5" customHeight="1">
      <c r="A14" s="26" t="s">
        <v>29</v>
      </c>
      <c r="B14" s="27" t="s">
        <v>124</v>
      </c>
      <c r="C14" s="27" t="s">
        <v>142</v>
      </c>
      <c r="D14" s="28">
        <f>D15*0.54+D24*0.53+D28*0.63+D33*0.53+D37*0.53+D41*0.53</f>
        <v>2980.51</v>
      </c>
      <c r="E14" s="29"/>
      <c r="F14" s="30">
        <f t="shared" ref="F14" si="4">ROUND((D14*E14),2)</f>
        <v>0</v>
      </c>
      <c r="G14" s="31">
        <f t="shared" ref="G14" si="5">ROUND((F14*(1.23)),2)</f>
        <v>0</v>
      </c>
      <c r="H14" s="32"/>
      <c r="I14" s="32"/>
      <c r="J14" s="32"/>
      <c r="K14" s="32"/>
    </row>
    <row r="15" spans="1:11" ht="22.5" customHeight="1">
      <c r="A15" s="26" t="s">
        <v>30</v>
      </c>
      <c r="B15" s="27" t="s">
        <v>171</v>
      </c>
      <c r="C15" s="27" t="s">
        <v>141</v>
      </c>
      <c r="D15" s="28">
        <v>1310</v>
      </c>
      <c r="E15" s="29"/>
      <c r="F15" s="30">
        <f t="shared" si="2"/>
        <v>0</v>
      </c>
      <c r="G15" s="31">
        <f t="shared" si="3"/>
        <v>0</v>
      </c>
      <c r="K15" s="53"/>
    </row>
    <row r="16" spans="1:11" ht="22.5" customHeight="1">
      <c r="A16" s="26" t="s">
        <v>31</v>
      </c>
      <c r="B16" s="27" t="s">
        <v>237</v>
      </c>
      <c r="C16" s="27" t="s">
        <v>141</v>
      </c>
      <c r="D16" s="28">
        <v>1310</v>
      </c>
      <c r="E16" s="29"/>
      <c r="F16" s="30">
        <f>ROUND((D16*E16),2)</f>
        <v>0</v>
      </c>
      <c r="G16" s="31">
        <f>ROUND((F16*(1.23)),2)</f>
        <v>0</v>
      </c>
    </row>
    <row r="17" spans="1:12" ht="22.5" customHeight="1">
      <c r="A17" s="26" t="s">
        <v>139</v>
      </c>
      <c r="B17" s="27" t="s">
        <v>172</v>
      </c>
      <c r="C17" s="27" t="s">
        <v>141</v>
      </c>
      <c r="D17" s="28">
        <v>1310</v>
      </c>
      <c r="E17" s="29"/>
      <c r="F17" s="30">
        <f t="shared" si="2"/>
        <v>0</v>
      </c>
      <c r="G17" s="31">
        <f t="shared" si="3"/>
        <v>0</v>
      </c>
      <c r="L17" s="53"/>
    </row>
    <row r="18" spans="1:12" ht="22.5" customHeight="1">
      <c r="A18" s="26" t="s">
        <v>140</v>
      </c>
      <c r="B18" s="27" t="s">
        <v>238</v>
      </c>
      <c r="C18" s="27" t="s">
        <v>141</v>
      </c>
      <c r="D18" s="28">
        <v>1310</v>
      </c>
      <c r="E18" s="29"/>
      <c r="F18" s="30">
        <f>ROUND((D18*E18),2)</f>
        <v>0</v>
      </c>
      <c r="G18" s="31">
        <f>ROUND((F18*(1.23)),2)</f>
        <v>0</v>
      </c>
      <c r="L18" s="53"/>
    </row>
    <row r="19" spans="1:12" ht="22.5" customHeight="1">
      <c r="A19" s="26" t="s">
        <v>188</v>
      </c>
      <c r="B19" s="27" t="s">
        <v>234</v>
      </c>
      <c r="C19" s="27" t="s">
        <v>141</v>
      </c>
      <c r="D19" s="28">
        <v>1310</v>
      </c>
      <c r="E19" s="29"/>
      <c r="F19" s="30">
        <f t="shared" si="2"/>
        <v>0</v>
      </c>
      <c r="G19" s="31">
        <f t="shared" si="3"/>
        <v>0</v>
      </c>
    </row>
    <row r="20" spans="1:12" ht="22.5" customHeight="1">
      <c r="A20" s="26" t="s">
        <v>189</v>
      </c>
      <c r="B20" s="45" t="s">
        <v>239</v>
      </c>
      <c r="C20" s="27" t="s">
        <v>141</v>
      </c>
      <c r="D20" s="28">
        <v>165</v>
      </c>
      <c r="E20" s="29"/>
      <c r="F20" s="30">
        <f t="shared" si="2"/>
        <v>0</v>
      </c>
      <c r="G20" s="31">
        <f t="shared" si="3"/>
        <v>0</v>
      </c>
    </row>
    <row r="21" spans="1:12" ht="22.5" customHeight="1">
      <c r="A21" s="26" t="s">
        <v>190</v>
      </c>
      <c r="B21" s="45" t="s">
        <v>173</v>
      </c>
      <c r="C21" s="27" t="s">
        <v>141</v>
      </c>
      <c r="D21" s="28">
        <v>1310</v>
      </c>
      <c r="E21" s="29"/>
      <c r="F21" s="30">
        <f t="shared" si="2"/>
        <v>0</v>
      </c>
      <c r="G21" s="31">
        <f t="shared" si="3"/>
        <v>0</v>
      </c>
    </row>
    <row r="22" spans="1:12" ht="22.5" customHeight="1">
      <c r="A22" s="26" t="s">
        <v>191</v>
      </c>
      <c r="B22" s="45" t="s">
        <v>293</v>
      </c>
      <c r="C22" s="27" t="s">
        <v>141</v>
      </c>
      <c r="D22" s="28">
        <v>1310</v>
      </c>
      <c r="E22" s="29"/>
      <c r="F22" s="30">
        <f t="shared" si="2"/>
        <v>0</v>
      </c>
      <c r="G22" s="31">
        <f t="shared" si="3"/>
        <v>0</v>
      </c>
    </row>
    <row r="23" spans="1:12" ht="22.5" customHeight="1">
      <c r="A23" s="26" t="s">
        <v>192</v>
      </c>
      <c r="B23" s="45" t="s">
        <v>230</v>
      </c>
      <c r="C23" s="27" t="s">
        <v>141</v>
      </c>
      <c r="D23" s="28">
        <v>1310</v>
      </c>
      <c r="E23" s="29"/>
      <c r="F23" s="30">
        <f>ROUND((D23*E23),2)</f>
        <v>0</v>
      </c>
      <c r="G23" s="31">
        <f>ROUND((F23*(1.23)),2)</f>
        <v>0</v>
      </c>
    </row>
    <row r="24" spans="1:12" ht="22.5" customHeight="1">
      <c r="A24" s="26" t="s">
        <v>193</v>
      </c>
      <c r="B24" s="45" t="s">
        <v>174</v>
      </c>
      <c r="C24" s="27" t="s">
        <v>141</v>
      </c>
      <c r="D24" s="28">
        <v>960</v>
      </c>
      <c r="E24" s="29"/>
      <c r="F24" s="30">
        <f t="shared" ref="F24:F46" si="6">ROUND((D24*E24),2)</f>
        <v>0</v>
      </c>
      <c r="G24" s="31">
        <f t="shared" ref="G24:G46" si="7">ROUND((F24*(1.23)),2)</f>
        <v>0</v>
      </c>
    </row>
    <row r="25" spans="1:12" ht="22.5" customHeight="1">
      <c r="A25" s="26" t="s">
        <v>194</v>
      </c>
      <c r="B25" s="45" t="s">
        <v>175</v>
      </c>
      <c r="C25" s="27" t="s">
        <v>141</v>
      </c>
      <c r="D25" s="28">
        <v>960</v>
      </c>
      <c r="E25" s="29"/>
      <c r="F25" s="30">
        <f t="shared" si="6"/>
        <v>0</v>
      </c>
      <c r="G25" s="31">
        <f t="shared" si="7"/>
        <v>0</v>
      </c>
    </row>
    <row r="26" spans="1:12" ht="22.5" customHeight="1">
      <c r="A26" s="26" t="s">
        <v>195</v>
      </c>
      <c r="B26" s="45" t="s">
        <v>176</v>
      </c>
      <c r="C26" s="27" t="s">
        <v>141</v>
      </c>
      <c r="D26" s="28">
        <v>960</v>
      </c>
      <c r="E26" s="29"/>
      <c r="F26" s="30">
        <f t="shared" si="6"/>
        <v>0</v>
      </c>
      <c r="G26" s="31">
        <f t="shared" si="7"/>
        <v>0</v>
      </c>
    </row>
    <row r="27" spans="1:12" ht="22.5" customHeight="1">
      <c r="A27" s="26" t="s">
        <v>196</v>
      </c>
      <c r="B27" s="45" t="s">
        <v>177</v>
      </c>
      <c r="C27" s="27" t="s">
        <v>141</v>
      </c>
      <c r="D27" s="28">
        <v>960</v>
      </c>
      <c r="E27" s="29"/>
      <c r="F27" s="30">
        <f t="shared" si="6"/>
        <v>0</v>
      </c>
      <c r="G27" s="31">
        <f t="shared" si="7"/>
        <v>0</v>
      </c>
    </row>
    <row r="28" spans="1:12" ht="22.5" customHeight="1">
      <c r="A28" s="26" t="s">
        <v>197</v>
      </c>
      <c r="B28" s="45" t="s">
        <v>218</v>
      </c>
      <c r="C28" s="27" t="s">
        <v>141</v>
      </c>
      <c r="D28" s="28">
        <f>227+260</f>
        <v>487</v>
      </c>
      <c r="E28" s="29"/>
      <c r="F28" s="30">
        <f t="shared" si="6"/>
        <v>0</v>
      </c>
      <c r="G28" s="31">
        <f t="shared" si="7"/>
        <v>0</v>
      </c>
    </row>
    <row r="29" spans="1:12" ht="22.5" customHeight="1">
      <c r="A29" s="26" t="s">
        <v>198</v>
      </c>
      <c r="B29" s="45" t="s">
        <v>214</v>
      </c>
      <c r="C29" s="27" t="s">
        <v>141</v>
      </c>
      <c r="D29" s="28">
        <f>227+260</f>
        <v>487</v>
      </c>
      <c r="E29" s="29"/>
      <c r="F29" s="30">
        <f t="shared" si="6"/>
        <v>0</v>
      </c>
      <c r="G29" s="31">
        <f t="shared" si="7"/>
        <v>0</v>
      </c>
    </row>
    <row r="30" spans="1:12" ht="22.5" customHeight="1">
      <c r="A30" s="26" t="s">
        <v>199</v>
      </c>
      <c r="B30" s="45" t="s">
        <v>217</v>
      </c>
      <c r="C30" s="27" t="s">
        <v>141</v>
      </c>
      <c r="D30" s="28">
        <f>227+260</f>
        <v>487</v>
      </c>
      <c r="E30" s="29"/>
      <c r="F30" s="30">
        <f t="shared" si="6"/>
        <v>0</v>
      </c>
      <c r="G30" s="31">
        <f t="shared" si="7"/>
        <v>0</v>
      </c>
    </row>
    <row r="31" spans="1:12" ht="22.5" customHeight="1">
      <c r="A31" s="26" t="s">
        <v>200</v>
      </c>
      <c r="B31" s="45" t="s">
        <v>215</v>
      </c>
      <c r="C31" s="27" t="s">
        <v>141</v>
      </c>
      <c r="D31" s="28">
        <f>227+260</f>
        <v>487</v>
      </c>
      <c r="E31" s="29"/>
      <c r="F31" s="30">
        <f t="shared" si="6"/>
        <v>0</v>
      </c>
      <c r="G31" s="31">
        <f t="shared" si="7"/>
        <v>0</v>
      </c>
    </row>
    <row r="32" spans="1:12" ht="22.5" customHeight="1">
      <c r="A32" s="26" t="s">
        <v>201</v>
      </c>
      <c r="B32" s="45" t="s">
        <v>216</v>
      </c>
      <c r="C32" s="27" t="s">
        <v>141</v>
      </c>
      <c r="D32" s="28">
        <f>227+260</f>
        <v>487</v>
      </c>
      <c r="E32" s="29"/>
      <c r="F32" s="30">
        <f t="shared" si="6"/>
        <v>0</v>
      </c>
      <c r="G32" s="31">
        <f t="shared" si="7"/>
        <v>0</v>
      </c>
    </row>
    <row r="33" spans="1:7" ht="22.5" customHeight="1">
      <c r="A33" s="26" t="s">
        <v>202</v>
      </c>
      <c r="B33" s="45" t="s">
        <v>178</v>
      </c>
      <c r="C33" s="27" t="s">
        <v>141</v>
      </c>
      <c r="D33" s="28">
        <f>2200</f>
        <v>2200</v>
      </c>
      <c r="E33" s="29"/>
      <c r="F33" s="30">
        <f t="shared" si="6"/>
        <v>0</v>
      </c>
      <c r="G33" s="31">
        <f t="shared" si="7"/>
        <v>0</v>
      </c>
    </row>
    <row r="34" spans="1:7" ht="22.5" customHeight="1">
      <c r="A34" s="26" t="s">
        <v>203</v>
      </c>
      <c r="B34" s="45" t="s">
        <v>179</v>
      </c>
      <c r="C34" s="27" t="s">
        <v>141</v>
      </c>
      <c r="D34" s="28">
        <f>2200</f>
        <v>2200</v>
      </c>
      <c r="E34" s="29"/>
      <c r="F34" s="30">
        <f t="shared" si="6"/>
        <v>0</v>
      </c>
      <c r="G34" s="31">
        <f t="shared" si="7"/>
        <v>0</v>
      </c>
    </row>
    <row r="35" spans="1:7" ht="22.5" customHeight="1">
      <c r="A35" s="26" t="s">
        <v>219</v>
      </c>
      <c r="B35" s="45" t="s">
        <v>180</v>
      </c>
      <c r="C35" s="27" t="s">
        <v>141</v>
      </c>
      <c r="D35" s="28">
        <f>2200</f>
        <v>2200</v>
      </c>
      <c r="E35" s="29"/>
      <c r="F35" s="30">
        <f t="shared" si="6"/>
        <v>0</v>
      </c>
      <c r="G35" s="31">
        <f t="shared" si="7"/>
        <v>0</v>
      </c>
    </row>
    <row r="36" spans="1:7" ht="22.5" customHeight="1">
      <c r="A36" s="26" t="s">
        <v>220</v>
      </c>
      <c r="B36" s="27" t="s">
        <v>181</v>
      </c>
      <c r="C36" s="27" t="s">
        <v>141</v>
      </c>
      <c r="D36" s="28">
        <f>2200</f>
        <v>2200</v>
      </c>
      <c r="E36" s="29"/>
      <c r="F36" s="30">
        <f t="shared" si="6"/>
        <v>0</v>
      </c>
      <c r="G36" s="31">
        <f t="shared" si="7"/>
        <v>0</v>
      </c>
    </row>
    <row r="37" spans="1:7" ht="22.5" customHeight="1">
      <c r="A37" s="26" t="s">
        <v>221</v>
      </c>
      <c r="B37" s="45" t="s">
        <v>210</v>
      </c>
      <c r="C37" s="27" t="s">
        <v>141</v>
      </c>
      <c r="D37" s="28">
        <v>420</v>
      </c>
      <c r="E37" s="29"/>
      <c r="F37" s="30">
        <f t="shared" si="6"/>
        <v>0</v>
      </c>
      <c r="G37" s="31">
        <f t="shared" si="7"/>
        <v>0</v>
      </c>
    </row>
    <row r="38" spans="1:7" ht="22.5" customHeight="1">
      <c r="A38" s="26" t="s">
        <v>222</v>
      </c>
      <c r="B38" s="45" t="s">
        <v>211</v>
      </c>
      <c r="C38" s="27" t="s">
        <v>141</v>
      </c>
      <c r="D38" s="28">
        <v>420</v>
      </c>
      <c r="E38" s="29"/>
      <c r="F38" s="30">
        <f t="shared" si="6"/>
        <v>0</v>
      </c>
      <c r="G38" s="31">
        <f t="shared" si="7"/>
        <v>0</v>
      </c>
    </row>
    <row r="39" spans="1:7" ht="22.5" customHeight="1">
      <c r="A39" s="26" t="s">
        <v>223</v>
      </c>
      <c r="B39" s="45" t="s">
        <v>212</v>
      </c>
      <c r="C39" s="27" t="s">
        <v>141</v>
      </c>
      <c r="D39" s="28">
        <v>420</v>
      </c>
      <c r="E39" s="29"/>
      <c r="F39" s="30">
        <f t="shared" si="6"/>
        <v>0</v>
      </c>
      <c r="G39" s="31">
        <f t="shared" si="7"/>
        <v>0</v>
      </c>
    </row>
    <row r="40" spans="1:7" ht="22.5" customHeight="1">
      <c r="A40" s="26" t="s">
        <v>224</v>
      </c>
      <c r="B40" s="27" t="s">
        <v>213</v>
      </c>
      <c r="C40" s="27" t="s">
        <v>141</v>
      </c>
      <c r="D40" s="28">
        <v>420</v>
      </c>
      <c r="E40" s="29"/>
      <c r="F40" s="30">
        <f t="shared" si="6"/>
        <v>0</v>
      </c>
      <c r="G40" s="31">
        <f t="shared" si="7"/>
        <v>0</v>
      </c>
    </row>
    <row r="41" spans="1:7" ht="22.5" customHeight="1">
      <c r="A41" s="26" t="s">
        <v>225</v>
      </c>
      <c r="B41" s="45" t="s">
        <v>182</v>
      </c>
      <c r="C41" s="27" t="s">
        <v>141</v>
      </c>
      <c r="D41" s="28">
        <v>130</v>
      </c>
      <c r="E41" s="29"/>
      <c r="F41" s="30">
        <f t="shared" si="6"/>
        <v>0</v>
      </c>
      <c r="G41" s="31">
        <f t="shared" si="7"/>
        <v>0</v>
      </c>
    </row>
    <row r="42" spans="1:7" ht="22.5" customHeight="1">
      <c r="A42" s="26" t="s">
        <v>226</v>
      </c>
      <c r="B42" s="45" t="s">
        <v>183</v>
      </c>
      <c r="C42" s="27" t="s">
        <v>141</v>
      </c>
      <c r="D42" s="28">
        <v>130</v>
      </c>
      <c r="E42" s="29"/>
      <c r="F42" s="30">
        <f t="shared" si="6"/>
        <v>0</v>
      </c>
      <c r="G42" s="31">
        <f t="shared" si="7"/>
        <v>0</v>
      </c>
    </row>
    <row r="43" spans="1:7" ht="22.5" customHeight="1">
      <c r="A43" s="26" t="s">
        <v>227</v>
      </c>
      <c r="B43" s="45" t="s">
        <v>184</v>
      </c>
      <c r="C43" s="27" t="s">
        <v>141</v>
      </c>
      <c r="D43" s="28">
        <v>130</v>
      </c>
      <c r="E43" s="29"/>
      <c r="F43" s="30">
        <f t="shared" si="6"/>
        <v>0</v>
      </c>
      <c r="G43" s="31">
        <f t="shared" si="7"/>
        <v>0</v>
      </c>
    </row>
    <row r="44" spans="1:7" ht="22.5" customHeight="1">
      <c r="A44" s="26" t="s">
        <v>235</v>
      </c>
      <c r="B44" s="45" t="s">
        <v>185</v>
      </c>
      <c r="C44" s="27" t="s">
        <v>141</v>
      </c>
      <c r="D44" s="28">
        <v>130</v>
      </c>
      <c r="E44" s="29"/>
      <c r="F44" s="30">
        <f t="shared" si="6"/>
        <v>0</v>
      </c>
      <c r="G44" s="31">
        <f t="shared" si="7"/>
        <v>0</v>
      </c>
    </row>
    <row r="45" spans="1:7" ht="22.5" customHeight="1">
      <c r="A45" s="26" t="s">
        <v>236</v>
      </c>
      <c r="B45" s="27" t="s">
        <v>186</v>
      </c>
      <c r="C45" s="27" t="s">
        <v>14</v>
      </c>
      <c r="D45" s="28">
        <v>962</v>
      </c>
      <c r="E45" s="29"/>
      <c r="F45" s="30">
        <f t="shared" si="6"/>
        <v>0</v>
      </c>
      <c r="G45" s="31">
        <f t="shared" si="7"/>
        <v>0</v>
      </c>
    </row>
    <row r="46" spans="1:7" ht="22.5" customHeight="1" thickBot="1">
      <c r="A46" s="33" t="s">
        <v>287</v>
      </c>
      <c r="B46" s="34" t="s">
        <v>187</v>
      </c>
      <c r="C46" s="34" t="s">
        <v>14</v>
      </c>
      <c r="D46" s="35">
        <v>960</v>
      </c>
      <c r="E46" s="36"/>
      <c r="F46" s="37">
        <f t="shared" si="6"/>
        <v>0</v>
      </c>
      <c r="G46" s="38">
        <f t="shared" si="7"/>
        <v>0</v>
      </c>
    </row>
    <row r="47" spans="1:7" ht="22.5" customHeight="1" thickTop="1" thickBot="1">
      <c r="A47" s="106" t="s">
        <v>138</v>
      </c>
      <c r="B47" s="107"/>
      <c r="C47" s="107"/>
      <c r="D47" s="107"/>
      <c r="E47" s="108"/>
      <c r="F47" s="39">
        <f>SUM(F12:F46)</f>
        <v>0</v>
      </c>
      <c r="G47" s="40">
        <f>SUM(G12:G46)</f>
        <v>0</v>
      </c>
    </row>
    <row r="48" spans="1:7" ht="22.5" customHeight="1" thickBot="1">
      <c r="A48" s="89" t="s">
        <v>19</v>
      </c>
      <c r="B48" s="90"/>
      <c r="C48" s="90"/>
      <c r="D48" s="90"/>
      <c r="E48" s="91"/>
      <c r="F48" s="50">
        <f>SUM(F10,F47)</f>
        <v>0</v>
      </c>
      <c r="G48" s="50">
        <f>SUM(G10,G47)</f>
        <v>0</v>
      </c>
    </row>
    <row r="49" spans="5:5" ht="22.5" customHeight="1">
      <c r="E49" s="32"/>
    </row>
    <row r="50" spans="5:5" ht="22.5" customHeight="1"/>
    <row r="51" spans="5:5" ht="22.5" customHeight="1"/>
    <row r="52" spans="5:5" ht="22.5" customHeight="1"/>
  </sheetData>
  <protectedRanges>
    <protectedRange sqref="E3:E47" name="Zakres1"/>
  </protectedRanges>
  <dataConsolidate link="1"/>
  <mergeCells count="7">
    <mergeCell ref="A1:D1"/>
    <mergeCell ref="E1:G1"/>
    <mergeCell ref="A48:E48"/>
    <mergeCell ref="B3:G3"/>
    <mergeCell ref="A10:E10"/>
    <mergeCell ref="B11:G11"/>
    <mergeCell ref="A47:E47"/>
  </mergeCells>
  <phoneticPr fontId="8" type="noConversion"/>
  <printOptions horizontalCentered="1"/>
  <pageMargins left="0.43307086614173229" right="0.23622047244094491" top="1.1417322834645669" bottom="0.74803149606299213" header="0.31496062992125984" footer="0.31496062992125984"/>
  <pageSetup paperSize="9" scale="57" orientation="portrait" r:id="rId1"/>
  <headerFooter alignWithMargins="0">
    <oddFooter>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1F5EE-E3E5-40F7-9E52-32AEA4899CE8}">
  <sheetPr>
    <pageSetUpPr fitToPage="1"/>
  </sheetPr>
  <dimension ref="A1:U31"/>
  <sheetViews>
    <sheetView view="pageBreakPreview" zoomScaleNormal="100" zoomScaleSheetLayoutView="100" workbookViewId="0">
      <selection activeCell="E4" sqref="E4"/>
    </sheetView>
  </sheetViews>
  <sheetFormatPr defaultColWidth="9.140625" defaultRowHeight="15"/>
  <cols>
    <col min="1" max="1" width="5.5703125" style="52" customWidth="1"/>
    <col min="2" max="2" width="100.5703125" style="25" customWidth="1"/>
    <col min="3" max="3" width="6" style="25" customWidth="1"/>
    <col min="4" max="4" width="9.140625" style="53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6" t="s">
        <v>297</v>
      </c>
      <c r="B1" s="87"/>
      <c r="C1" s="87"/>
      <c r="D1" s="87"/>
      <c r="E1" s="87" t="s">
        <v>169</v>
      </c>
      <c r="F1" s="87"/>
      <c r="G1" s="88"/>
    </row>
    <row r="2" spans="1:11" s="22" customFormat="1" ht="33" customHeight="1">
      <c r="A2" s="17" t="s">
        <v>0</v>
      </c>
      <c r="B2" s="18" t="s">
        <v>8</v>
      </c>
      <c r="C2" s="19" t="s">
        <v>9</v>
      </c>
      <c r="D2" s="20" t="s">
        <v>1</v>
      </c>
      <c r="E2" s="19" t="s">
        <v>10</v>
      </c>
      <c r="F2" s="20" t="s">
        <v>11</v>
      </c>
      <c r="G2" s="21" t="s">
        <v>12</v>
      </c>
    </row>
    <row r="3" spans="1:11" ht="22.5" customHeight="1">
      <c r="A3" s="23" t="s">
        <v>21</v>
      </c>
      <c r="B3" s="92" t="s">
        <v>128</v>
      </c>
      <c r="C3" s="93"/>
      <c r="D3" s="93"/>
      <c r="E3" s="93"/>
      <c r="F3" s="93"/>
      <c r="G3" s="94"/>
      <c r="H3" s="32"/>
      <c r="I3" s="32"/>
      <c r="J3" s="32"/>
      <c r="K3" s="32"/>
    </row>
    <row r="4" spans="1:11" ht="22.5" customHeight="1">
      <c r="A4" s="26" t="s">
        <v>22</v>
      </c>
      <c r="B4" s="45" t="s">
        <v>231</v>
      </c>
      <c r="C4" s="27" t="s">
        <v>13</v>
      </c>
      <c r="D4" s="28">
        <v>1</v>
      </c>
      <c r="E4" s="29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>
      <c r="A5" s="26" t="s">
        <v>23</v>
      </c>
      <c r="B5" s="27" t="s">
        <v>292</v>
      </c>
      <c r="C5" s="27" t="s">
        <v>13</v>
      </c>
      <c r="D5" s="43">
        <v>2</v>
      </c>
      <c r="E5" s="44"/>
      <c r="F5" s="30">
        <f>ROUND((D5*E5),2)</f>
        <v>0</v>
      </c>
      <c r="G5" s="31">
        <f>ROUND((F5*(1.23)),2)</f>
        <v>0</v>
      </c>
      <c r="H5" s="32"/>
      <c r="I5" s="32"/>
      <c r="J5" s="32"/>
      <c r="K5" s="32"/>
    </row>
    <row r="6" spans="1:11" ht="22.5" customHeight="1">
      <c r="A6" s="26" t="s">
        <v>134</v>
      </c>
      <c r="B6" s="46" t="s">
        <v>131</v>
      </c>
      <c r="C6" s="42" t="s">
        <v>14</v>
      </c>
      <c r="D6" s="43">
        <v>11</v>
      </c>
      <c r="E6" s="44"/>
      <c r="F6" s="30">
        <f>ROUND((D6*E6),2)</f>
        <v>0</v>
      </c>
      <c r="G6" s="31">
        <f>ROUND((F6*(1.23)),2)</f>
        <v>0</v>
      </c>
      <c r="H6" s="32"/>
      <c r="I6" s="32"/>
      <c r="J6" s="32"/>
      <c r="K6" s="32"/>
    </row>
    <row r="7" spans="1:11" ht="22.5" customHeight="1" thickBot="1">
      <c r="A7" s="26" t="s">
        <v>135</v>
      </c>
      <c r="B7" s="27" t="s">
        <v>130</v>
      </c>
      <c r="C7" s="34" t="s">
        <v>14</v>
      </c>
      <c r="D7" s="35">
        <v>5</v>
      </c>
      <c r="E7" s="36"/>
      <c r="F7" s="37">
        <f>ROUND((D7*E7),2)</f>
        <v>0</v>
      </c>
      <c r="G7" s="38">
        <f>ROUND((F7*(1.23)),2)</f>
        <v>0</v>
      </c>
      <c r="H7" s="32"/>
      <c r="I7" s="32"/>
      <c r="J7" s="32"/>
      <c r="K7" s="32"/>
    </row>
    <row r="8" spans="1:11" ht="22.5" customHeight="1" thickTop="1">
      <c r="A8" s="98" t="s">
        <v>129</v>
      </c>
      <c r="B8" s="99"/>
      <c r="C8" s="99"/>
      <c r="D8" s="99"/>
      <c r="E8" s="100"/>
      <c r="F8" s="39">
        <f>SUM(F4:F7)</f>
        <v>0</v>
      </c>
      <c r="G8" s="40">
        <f>SUM(G4:G7)</f>
        <v>0</v>
      </c>
      <c r="H8" s="32"/>
      <c r="I8" s="32"/>
      <c r="J8" s="32"/>
      <c r="K8" s="32"/>
    </row>
    <row r="9" spans="1:11" ht="22.5" customHeight="1">
      <c r="A9" s="47" t="s">
        <v>27</v>
      </c>
      <c r="B9" s="92" t="s">
        <v>143</v>
      </c>
      <c r="C9" s="93"/>
      <c r="D9" s="93"/>
      <c r="E9" s="93"/>
      <c r="F9" s="93"/>
      <c r="G9" s="94"/>
      <c r="H9" s="32"/>
      <c r="I9" s="32"/>
      <c r="J9" s="32"/>
      <c r="K9" s="32"/>
    </row>
    <row r="10" spans="1:11" ht="22.5" customHeight="1">
      <c r="A10" s="26" t="s">
        <v>42</v>
      </c>
      <c r="B10" s="27" t="s">
        <v>290</v>
      </c>
      <c r="C10" s="27" t="s">
        <v>141</v>
      </c>
      <c r="D10" s="28">
        <f>D12+D16+D20</f>
        <v>574</v>
      </c>
      <c r="E10" s="29"/>
      <c r="F10" s="30">
        <f t="shared" ref="F10:F25" si="0">ROUND((D10*E10),2)</f>
        <v>0</v>
      </c>
      <c r="G10" s="31">
        <f t="shared" ref="G10:G25" si="1">ROUND((F10*(1.23)),2)</f>
        <v>0</v>
      </c>
      <c r="H10" s="32"/>
      <c r="I10" s="32"/>
      <c r="J10" s="32"/>
      <c r="K10" s="32"/>
    </row>
    <row r="11" spans="1:11" ht="22.5" customHeight="1">
      <c r="A11" s="26" t="s">
        <v>28</v>
      </c>
      <c r="B11" s="27" t="s">
        <v>124</v>
      </c>
      <c r="C11" s="27" t="s">
        <v>142</v>
      </c>
      <c r="D11" s="28">
        <f>D12*0.53+D16*0.53+D20*0.53</f>
        <v>304.21999999999997</v>
      </c>
      <c r="E11" s="29"/>
      <c r="F11" s="30">
        <f t="shared" si="0"/>
        <v>0</v>
      </c>
      <c r="G11" s="31">
        <f t="shared" si="1"/>
        <v>0</v>
      </c>
      <c r="H11" s="32"/>
      <c r="I11" s="32"/>
      <c r="J11" s="32"/>
      <c r="K11" s="32"/>
    </row>
    <row r="12" spans="1:11" ht="22.5" customHeight="1">
      <c r="A12" s="26" t="s">
        <v>29</v>
      </c>
      <c r="B12" s="45" t="s">
        <v>174</v>
      </c>
      <c r="C12" s="27" t="s">
        <v>141</v>
      </c>
      <c r="D12" s="28">
        <v>372</v>
      </c>
      <c r="E12" s="29"/>
      <c r="F12" s="30">
        <f t="shared" si="0"/>
        <v>0</v>
      </c>
      <c r="G12" s="31">
        <f t="shared" si="1"/>
        <v>0</v>
      </c>
    </row>
    <row r="13" spans="1:11" ht="22.5" customHeight="1">
      <c r="A13" s="26" t="s">
        <v>30</v>
      </c>
      <c r="B13" s="45" t="s">
        <v>175</v>
      </c>
      <c r="C13" s="27" t="s">
        <v>141</v>
      </c>
      <c r="D13" s="28">
        <v>372</v>
      </c>
      <c r="E13" s="29"/>
      <c r="F13" s="30">
        <f t="shared" si="0"/>
        <v>0</v>
      </c>
      <c r="G13" s="31">
        <f t="shared" si="1"/>
        <v>0</v>
      </c>
    </row>
    <row r="14" spans="1:11" ht="22.5" customHeight="1">
      <c r="A14" s="26" t="s">
        <v>31</v>
      </c>
      <c r="B14" s="45" t="s">
        <v>176</v>
      </c>
      <c r="C14" s="27" t="s">
        <v>141</v>
      </c>
      <c r="D14" s="28">
        <v>372</v>
      </c>
      <c r="E14" s="29"/>
      <c r="F14" s="30">
        <f t="shared" si="0"/>
        <v>0</v>
      </c>
      <c r="G14" s="31">
        <f t="shared" si="1"/>
        <v>0</v>
      </c>
    </row>
    <row r="15" spans="1:11" ht="22.5" customHeight="1">
      <c r="A15" s="26" t="s">
        <v>139</v>
      </c>
      <c r="B15" s="45" t="s">
        <v>177</v>
      </c>
      <c r="C15" s="27" t="s">
        <v>141</v>
      </c>
      <c r="D15" s="28">
        <v>372</v>
      </c>
      <c r="E15" s="29"/>
      <c r="F15" s="30">
        <f t="shared" si="0"/>
        <v>0</v>
      </c>
      <c r="G15" s="31">
        <f t="shared" si="1"/>
        <v>0</v>
      </c>
    </row>
    <row r="16" spans="1:11" ht="22.5" customHeight="1">
      <c r="A16" s="26" t="s">
        <v>140</v>
      </c>
      <c r="B16" s="45" t="s">
        <v>178</v>
      </c>
      <c r="C16" s="27" t="s">
        <v>141</v>
      </c>
      <c r="D16" s="28">
        <v>137</v>
      </c>
      <c r="E16" s="29"/>
      <c r="F16" s="30">
        <f t="shared" si="0"/>
        <v>0</v>
      </c>
      <c r="G16" s="31">
        <f t="shared" si="1"/>
        <v>0</v>
      </c>
    </row>
    <row r="17" spans="1:21" ht="22.5" customHeight="1">
      <c r="A17" s="26" t="s">
        <v>188</v>
      </c>
      <c r="B17" s="45" t="s">
        <v>179</v>
      </c>
      <c r="C17" s="27" t="s">
        <v>141</v>
      </c>
      <c r="D17" s="28">
        <v>137</v>
      </c>
      <c r="E17" s="29"/>
      <c r="F17" s="30">
        <f t="shared" si="0"/>
        <v>0</v>
      </c>
      <c r="G17" s="31">
        <f t="shared" si="1"/>
        <v>0</v>
      </c>
    </row>
    <row r="18" spans="1:21" ht="22.5" customHeight="1">
      <c r="A18" s="26" t="s">
        <v>189</v>
      </c>
      <c r="B18" s="45" t="s">
        <v>180</v>
      </c>
      <c r="C18" s="27" t="s">
        <v>141</v>
      </c>
      <c r="D18" s="28">
        <v>137</v>
      </c>
      <c r="E18" s="29"/>
      <c r="F18" s="30">
        <f t="shared" si="0"/>
        <v>0</v>
      </c>
      <c r="G18" s="31">
        <f t="shared" si="1"/>
        <v>0</v>
      </c>
    </row>
    <row r="19" spans="1:21" ht="22.5" customHeight="1">
      <c r="A19" s="26" t="s">
        <v>190</v>
      </c>
      <c r="B19" s="27" t="s">
        <v>181</v>
      </c>
      <c r="C19" s="27" t="s">
        <v>141</v>
      </c>
      <c r="D19" s="28">
        <v>137</v>
      </c>
      <c r="E19" s="29"/>
      <c r="F19" s="30">
        <f t="shared" si="0"/>
        <v>0</v>
      </c>
      <c r="G19" s="31">
        <f t="shared" si="1"/>
        <v>0</v>
      </c>
    </row>
    <row r="20" spans="1:21" ht="22.5" customHeight="1">
      <c r="A20" s="26" t="s">
        <v>191</v>
      </c>
      <c r="B20" s="45" t="s">
        <v>210</v>
      </c>
      <c r="C20" s="27" t="s">
        <v>141</v>
      </c>
      <c r="D20" s="28">
        <v>65</v>
      </c>
      <c r="E20" s="29"/>
      <c r="F20" s="30">
        <f t="shared" si="0"/>
        <v>0</v>
      </c>
      <c r="G20" s="31">
        <f t="shared" si="1"/>
        <v>0</v>
      </c>
    </row>
    <row r="21" spans="1:21" ht="22.5" customHeight="1">
      <c r="A21" s="26" t="s">
        <v>192</v>
      </c>
      <c r="B21" s="45" t="s">
        <v>211</v>
      </c>
      <c r="C21" s="27" t="s">
        <v>141</v>
      </c>
      <c r="D21" s="28">
        <v>65</v>
      </c>
      <c r="E21" s="29"/>
      <c r="F21" s="30">
        <f t="shared" si="0"/>
        <v>0</v>
      </c>
      <c r="G21" s="31">
        <f t="shared" si="1"/>
        <v>0</v>
      </c>
    </row>
    <row r="22" spans="1:21" ht="22.5" customHeight="1">
      <c r="A22" s="26" t="s">
        <v>193</v>
      </c>
      <c r="B22" s="45" t="s">
        <v>212</v>
      </c>
      <c r="C22" s="27" t="s">
        <v>141</v>
      </c>
      <c r="D22" s="28">
        <v>65</v>
      </c>
      <c r="E22" s="29"/>
      <c r="F22" s="30">
        <f t="shared" si="0"/>
        <v>0</v>
      </c>
      <c r="G22" s="31">
        <f t="shared" si="1"/>
        <v>0</v>
      </c>
    </row>
    <row r="23" spans="1:21" ht="22.5" customHeight="1">
      <c r="A23" s="26" t="s">
        <v>194</v>
      </c>
      <c r="B23" s="27" t="s">
        <v>213</v>
      </c>
      <c r="C23" s="27" t="s">
        <v>141</v>
      </c>
      <c r="D23" s="28">
        <v>65</v>
      </c>
      <c r="E23" s="29"/>
      <c r="F23" s="30">
        <f t="shared" si="0"/>
        <v>0</v>
      </c>
      <c r="G23" s="31">
        <f t="shared" si="1"/>
        <v>0</v>
      </c>
    </row>
    <row r="24" spans="1:21" ht="22.5" customHeight="1">
      <c r="A24" s="26" t="s">
        <v>195</v>
      </c>
      <c r="B24" s="27" t="s">
        <v>186</v>
      </c>
      <c r="C24" s="27" t="s">
        <v>14</v>
      </c>
      <c r="D24" s="28">
        <v>121</v>
      </c>
      <c r="E24" s="29"/>
      <c r="F24" s="30">
        <f t="shared" si="0"/>
        <v>0</v>
      </c>
      <c r="G24" s="31">
        <f t="shared" si="1"/>
        <v>0</v>
      </c>
    </row>
    <row r="25" spans="1:21" ht="22.5" customHeight="1" thickBot="1">
      <c r="A25" s="33" t="s">
        <v>196</v>
      </c>
      <c r="B25" s="34" t="s">
        <v>187</v>
      </c>
      <c r="C25" s="34" t="s">
        <v>14</v>
      </c>
      <c r="D25" s="35">
        <v>80</v>
      </c>
      <c r="E25" s="36"/>
      <c r="F25" s="37">
        <f t="shared" si="0"/>
        <v>0</v>
      </c>
      <c r="G25" s="38">
        <f t="shared" si="1"/>
        <v>0</v>
      </c>
    </row>
    <row r="26" spans="1:21" ht="22.5" customHeight="1" thickTop="1" thickBot="1">
      <c r="A26" s="106" t="s">
        <v>138</v>
      </c>
      <c r="B26" s="107"/>
      <c r="C26" s="107"/>
      <c r="D26" s="107"/>
      <c r="E26" s="108"/>
      <c r="F26" s="39">
        <f>SUM(F10:F25)</f>
        <v>0</v>
      </c>
      <c r="G26" s="40">
        <f>SUM(G10:G25)</f>
        <v>0</v>
      </c>
    </row>
    <row r="27" spans="1:21" ht="22.5" customHeight="1" thickBot="1">
      <c r="A27" s="89" t="s">
        <v>19</v>
      </c>
      <c r="B27" s="90"/>
      <c r="C27" s="90"/>
      <c r="D27" s="90"/>
      <c r="E27" s="91"/>
      <c r="F27" s="50">
        <f>SUM(F8,F26)</f>
        <v>0</v>
      </c>
      <c r="G27" s="50">
        <f>SUM(G8,G26)</f>
        <v>0</v>
      </c>
    </row>
    <row r="28" spans="1:21" ht="22.5" customHeight="1">
      <c r="E28" s="32"/>
    </row>
    <row r="29" spans="1:21" ht="22.5" customHeight="1"/>
    <row r="30" spans="1:21" ht="22.5" customHeight="1"/>
    <row r="31" spans="1:21" s="68" customFormat="1" ht="22.5" customHeight="1">
      <c r="B31" s="25"/>
      <c r="C31" s="25"/>
      <c r="D31" s="53"/>
      <c r="E31" s="25"/>
      <c r="F31" s="54"/>
      <c r="G31" s="54"/>
      <c r="H31" s="25"/>
      <c r="I31" s="25"/>
      <c r="J31" s="25"/>
      <c r="K31" s="25"/>
      <c r="L31" s="25"/>
      <c r="M31" s="25"/>
      <c r="U31" s="25"/>
    </row>
  </sheetData>
  <protectedRanges>
    <protectedRange sqref="E3 E26 E8:E9" name="Zakres1"/>
    <protectedRange sqref="E12:E15" name="Zakres1_1"/>
    <protectedRange sqref="E16:E19" name="Zakres1_2"/>
    <protectedRange sqref="E20:E23" name="Zakres1_3"/>
    <protectedRange sqref="E24:E25" name="Zakres1_6"/>
    <protectedRange sqref="E4" name="Zakres1_7"/>
    <protectedRange sqref="E5" name="Zakres1_8"/>
    <protectedRange sqref="E6" name="Zakres1_9"/>
    <protectedRange sqref="E7" name="Zakres1_10"/>
    <protectedRange sqref="E10:E11" name="Zakres1_11"/>
  </protectedRanges>
  <dataConsolidate link="1"/>
  <mergeCells count="7">
    <mergeCell ref="A27:E27"/>
    <mergeCell ref="A1:D1"/>
    <mergeCell ref="E1:G1"/>
    <mergeCell ref="B3:G3"/>
    <mergeCell ref="A8:E8"/>
    <mergeCell ref="B9:G9"/>
    <mergeCell ref="A26:E26"/>
  </mergeCells>
  <phoneticPr fontId="8" type="noConversion"/>
  <printOptions horizontalCentered="1"/>
  <pageMargins left="0.43307086614173229" right="0.23622047244094491" top="1.1417322834645669" bottom="0.74803149606299213" header="0.31496062992125984" footer="0.31496062992125984"/>
  <pageSetup paperSize="9" scale="57" orientation="portrait" r:id="rId1"/>
  <headerFooter alignWithMargins="0">
    <oddFooter>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2138-08A2-4210-A002-F05254D3D5A1}">
  <sheetPr>
    <pageSetUpPr fitToPage="1"/>
  </sheetPr>
  <dimension ref="A1:M31"/>
  <sheetViews>
    <sheetView view="pageBreakPreview" zoomScaleNormal="100" zoomScaleSheetLayoutView="100" workbookViewId="0">
      <selection activeCell="E4" sqref="E4"/>
    </sheetView>
  </sheetViews>
  <sheetFormatPr defaultColWidth="9.140625" defaultRowHeight="15"/>
  <cols>
    <col min="1" max="1" width="5.5703125" style="52" customWidth="1"/>
    <col min="2" max="2" width="100.5703125" style="25" customWidth="1"/>
    <col min="3" max="3" width="6" style="25" customWidth="1"/>
    <col min="4" max="4" width="9.140625" style="53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6" t="s">
        <v>298</v>
      </c>
      <c r="B1" s="87"/>
      <c r="C1" s="87"/>
      <c r="D1" s="87"/>
      <c r="E1" s="87" t="s">
        <v>169</v>
      </c>
      <c r="F1" s="87"/>
      <c r="G1" s="88"/>
    </row>
    <row r="2" spans="1:11" s="22" customFormat="1" ht="33" customHeight="1">
      <c r="A2" s="17" t="s">
        <v>0</v>
      </c>
      <c r="B2" s="18" t="s">
        <v>8</v>
      </c>
      <c r="C2" s="19" t="s">
        <v>9</v>
      </c>
      <c r="D2" s="20" t="s">
        <v>1</v>
      </c>
      <c r="E2" s="19" t="s">
        <v>10</v>
      </c>
      <c r="F2" s="20" t="s">
        <v>11</v>
      </c>
      <c r="G2" s="21" t="s">
        <v>12</v>
      </c>
    </row>
    <row r="3" spans="1:11" ht="22.5" customHeight="1">
      <c r="A3" s="23" t="s">
        <v>21</v>
      </c>
      <c r="B3" s="92" t="s">
        <v>128</v>
      </c>
      <c r="C3" s="93"/>
      <c r="D3" s="93"/>
      <c r="E3" s="93"/>
      <c r="F3" s="93"/>
      <c r="G3" s="94"/>
      <c r="H3" s="32"/>
      <c r="I3" s="32"/>
      <c r="J3" s="32"/>
      <c r="K3" s="32"/>
    </row>
    <row r="4" spans="1:11" ht="22.5" customHeight="1">
      <c r="A4" s="26" t="s">
        <v>22</v>
      </c>
      <c r="B4" s="45" t="s">
        <v>232</v>
      </c>
      <c r="C4" s="27" t="s">
        <v>13</v>
      </c>
      <c r="D4" s="28">
        <v>2</v>
      </c>
      <c r="E4" s="29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>
      <c r="A5" s="26" t="s">
        <v>23</v>
      </c>
      <c r="B5" s="27" t="s">
        <v>292</v>
      </c>
      <c r="C5" s="27" t="s">
        <v>13</v>
      </c>
      <c r="D5" s="43">
        <v>4</v>
      </c>
      <c r="E5" s="44"/>
      <c r="F5" s="30">
        <f>ROUND((D5*E5),2)</f>
        <v>0</v>
      </c>
      <c r="G5" s="31">
        <f>ROUND((F5*(1.23)),2)</f>
        <v>0</v>
      </c>
      <c r="H5" s="32"/>
      <c r="I5" s="32"/>
      <c r="J5" s="32"/>
      <c r="K5" s="32"/>
    </row>
    <row r="6" spans="1:11" ht="22.5" customHeight="1">
      <c r="A6" s="26" t="s">
        <v>134</v>
      </c>
      <c r="B6" s="46" t="s">
        <v>131</v>
      </c>
      <c r="C6" s="42" t="s">
        <v>14</v>
      </c>
      <c r="D6" s="43">
        <v>31.3</v>
      </c>
      <c r="E6" s="44"/>
      <c r="F6" s="30">
        <f>ROUND((D6*E6),2)</f>
        <v>0</v>
      </c>
      <c r="G6" s="31">
        <f>ROUND((F6*(1.23)),2)</f>
        <v>0</v>
      </c>
      <c r="H6" s="32"/>
      <c r="I6" s="32"/>
      <c r="J6" s="32"/>
      <c r="K6" s="32"/>
    </row>
    <row r="7" spans="1:11" ht="22.5" customHeight="1" thickBot="1">
      <c r="A7" s="26" t="s">
        <v>135</v>
      </c>
      <c r="B7" s="27" t="s">
        <v>130</v>
      </c>
      <c r="C7" s="34" t="s">
        <v>14</v>
      </c>
      <c r="D7" s="35">
        <v>17.7</v>
      </c>
      <c r="E7" s="36"/>
      <c r="F7" s="37">
        <f>ROUND((D7*E7),2)</f>
        <v>0</v>
      </c>
      <c r="G7" s="38">
        <f>ROUND((F7*(1.23)),2)</f>
        <v>0</v>
      </c>
      <c r="H7" s="32"/>
      <c r="I7" s="32"/>
      <c r="J7" s="32"/>
      <c r="K7" s="32"/>
    </row>
    <row r="8" spans="1:11" ht="22.5" customHeight="1" thickTop="1">
      <c r="A8" s="98" t="s">
        <v>129</v>
      </c>
      <c r="B8" s="99"/>
      <c r="C8" s="99"/>
      <c r="D8" s="99"/>
      <c r="E8" s="100"/>
      <c r="F8" s="39">
        <f>SUM(F4:F7)</f>
        <v>0</v>
      </c>
      <c r="G8" s="40">
        <f>SUM(G4:G7)</f>
        <v>0</v>
      </c>
      <c r="H8" s="32"/>
      <c r="I8" s="32"/>
      <c r="J8" s="32"/>
      <c r="K8" s="32"/>
    </row>
    <row r="9" spans="1:11" ht="22.5" customHeight="1">
      <c r="A9" s="47" t="s">
        <v>27</v>
      </c>
      <c r="B9" s="92" t="s">
        <v>143</v>
      </c>
      <c r="C9" s="93"/>
      <c r="D9" s="93"/>
      <c r="E9" s="93"/>
      <c r="F9" s="93"/>
      <c r="G9" s="94"/>
      <c r="H9" s="32"/>
      <c r="I9" s="32"/>
      <c r="J9" s="32"/>
      <c r="K9" s="32"/>
    </row>
    <row r="10" spans="1:11" ht="22.5" customHeight="1">
      <c r="A10" s="26" t="s">
        <v>42</v>
      </c>
      <c r="B10" s="27" t="s">
        <v>290</v>
      </c>
      <c r="C10" s="27" t="s">
        <v>141</v>
      </c>
      <c r="D10" s="28">
        <f>D12+D16+D20</f>
        <v>625</v>
      </c>
      <c r="E10" s="29"/>
      <c r="F10" s="30">
        <f t="shared" ref="F10:F25" si="0">ROUND((D10*E10),2)</f>
        <v>0</v>
      </c>
      <c r="G10" s="31">
        <f t="shared" ref="G10:G25" si="1">ROUND((F10*(1.23)),2)</f>
        <v>0</v>
      </c>
      <c r="H10" s="32"/>
      <c r="I10" s="32"/>
      <c r="J10" s="32"/>
      <c r="K10" s="32"/>
    </row>
    <row r="11" spans="1:11" ht="22.5" customHeight="1">
      <c r="A11" s="26" t="s">
        <v>28</v>
      </c>
      <c r="B11" s="27" t="s">
        <v>124</v>
      </c>
      <c r="C11" s="27" t="s">
        <v>142</v>
      </c>
      <c r="D11" s="28">
        <f>D12*0.53+D16*0.53+D20*0.53</f>
        <v>331.25000000000006</v>
      </c>
      <c r="E11" s="29"/>
      <c r="F11" s="30">
        <f t="shared" si="0"/>
        <v>0</v>
      </c>
      <c r="G11" s="31">
        <f t="shared" si="1"/>
        <v>0</v>
      </c>
      <c r="H11" s="32"/>
      <c r="I11" s="32"/>
      <c r="J11" s="32"/>
      <c r="K11" s="32"/>
    </row>
    <row r="12" spans="1:11" ht="22.5" customHeight="1">
      <c r="A12" s="26" t="s">
        <v>29</v>
      </c>
      <c r="B12" s="45" t="s">
        <v>174</v>
      </c>
      <c r="C12" s="27" t="s">
        <v>141</v>
      </c>
      <c r="D12" s="28">
        <v>410</v>
      </c>
      <c r="E12" s="29"/>
      <c r="F12" s="30">
        <f t="shared" si="0"/>
        <v>0</v>
      </c>
      <c r="G12" s="31">
        <f t="shared" si="1"/>
        <v>0</v>
      </c>
    </row>
    <row r="13" spans="1:11" ht="22.5" customHeight="1">
      <c r="A13" s="26" t="s">
        <v>30</v>
      </c>
      <c r="B13" s="45" t="s">
        <v>175</v>
      </c>
      <c r="C13" s="27" t="s">
        <v>141</v>
      </c>
      <c r="D13" s="28">
        <v>410</v>
      </c>
      <c r="E13" s="29"/>
      <c r="F13" s="30">
        <f t="shared" si="0"/>
        <v>0</v>
      </c>
      <c r="G13" s="31">
        <f t="shared" si="1"/>
        <v>0</v>
      </c>
    </row>
    <row r="14" spans="1:11" ht="22.5" customHeight="1">
      <c r="A14" s="26" t="s">
        <v>31</v>
      </c>
      <c r="B14" s="45" t="s">
        <v>176</v>
      </c>
      <c r="C14" s="27" t="s">
        <v>141</v>
      </c>
      <c r="D14" s="28">
        <v>410</v>
      </c>
      <c r="E14" s="29"/>
      <c r="F14" s="30">
        <f t="shared" si="0"/>
        <v>0</v>
      </c>
      <c r="G14" s="31">
        <f t="shared" si="1"/>
        <v>0</v>
      </c>
    </row>
    <row r="15" spans="1:11" ht="22.5" customHeight="1">
      <c r="A15" s="26" t="s">
        <v>139</v>
      </c>
      <c r="B15" s="45" t="s">
        <v>177</v>
      </c>
      <c r="C15" s="27" t="s">
        <v>141</v>
      </c>
      <c r="D15" s="28">
        <v>410</v>
      </c>
      <c r="E15" s="29"/>
      <c r="F15" s="30">
        <f t="shared" si="0"/>
        <v>0</v>
      </c>
      <c r="G15" s="31">
        <f t="shared" si="1"/>
        <v>0</v>
      </c>
    </row>
    <row r="16" spans="1:11" ht="22.5" customHeight="1">
      <c r="A16" s="26" t="s">
        <v>140</v>
      </c>
      <c r="B16" s="45" t="s">
        <v>178</v>
      </c>
      <c r="C16" s="27" t="s">
        <v>141</v>
      </c>
      <c r="D16" s="28">
        <v>80</v>
      </c>
      <c r="E16" s="29"/>
      <c r="F16" s="30">
        <f t="shared" si="0"/>
        <v>0</v>
      </c>
      <c r="G16" s="31">
        <f t="shared" si="1"/>
        <v>0</v>
      </c>
    </row>
    <row r="17" spans="1:13" ht="22.5" customHeight="1">
      <c r="A17" s="26" t="s">
        <v>188</v>
      </c>
      <c r="B17" s="45" t="s">
        <v>179</v>
      </c>
      <c r="C17" s="27" t="s">
        <v>141</v>
      </c>
      <c r="D17" s="28">
        <v>80</v>
      </c>
      <c r="E17" s="29"/>
      <c r="F17" s="30">
        <f t="shared" si="0"/>
        <v>0</v>
      </c>
      <c r="G17" s="31">
        <f t="shared" si="1"/>
        <v>0</v>
      </c>
    </row>
    <row r="18" spans="1:13" ht="22.5" customHeight="1">
      <c r="A18" s="26" t="s">
        <v>189</v>
      </c>
      <c r="B18" s="45" t="s">
        <v>180</v>
      </c>
      <c r="C18" s="27" t="s">
        <v>141</v>
      </c>
      <c r="D18" s="28">
        <v>80</v>
      </c>
      <c r="E18" s="29"/>
      <c r="F18" s="30">
        <f t="shared" si="0"/>
        <v>0</v>
      </c>
      <c r="G18" s="31">
        <f t="shared" si="1"/>
        <v>0</v>
      </c>
    </row>
    <row r="19" spans="1:13" ht="22.5" customHeight="1">
      <c r="A19" s="26" t="s">
        <v>190</v>
      </c>
      <c r="B19" s="27" t="s">
        <v>181</v>
      </c>
      <c r="C19" s="27" t="s">
        <v>141</v>
      </c>
      <c r="D19" s="28">
        <v>80</v>
      </c>
      <c r="E19" s="29"/>
      <c r="F19" s="30">
        <f t="shared" si="0"/>
        <v>0</v>
      </c>
      <c r="G19" s="31">
        <f t="shared" si="1"/>
        <v>0</v>
      </c>
    </row>
    <row r="20" spans="1:13" ht="22.5" customHeight="1">
      <c r="A20" s="26" t="s">
        <v>191</v>
      </c>
      <c r="B20" s="45" t="s">
        <v>210</v>
      </c>
      <c r="C20" s="27" t="s">
        <v>141</v>
      </c>
      <c r="D20" s="28">
        <v>135</v>
      </c>
      <c r="E20" s="29"/>
      <c r="F20" s="30">
        <f t="shared" si="0"/>
        <v>0</v>
      </c>
      <c r="G20" s="31">
        <f t="shared" si="1"/>
        <v>0</v>
      </c>
    </row>
    <row r="21" spans="1:13" ht="22.5" customHeight="1">
      <c r="A21" s="26" t="s">
        <v>192</v>
      </c>
      <c r="B21" s="45" t="s">
        <v>211</v>
      </c>
      <c r="C21" s="27" t="s">
        <v>141</v>
      </c>
      <c r="D21" s="28">
        <v>135</v>
      </c>
      <c r="E21" s="29"/>
      <c r="F21" s="30">
        <f t="shared" si="0"/>
        <v>0</v>
      </c>
      <c r="G21" s="31">
        <f t="shared" si="1"/>
        <v>0</v>
      </c>
    </row>
    <row r="22" spans="1:13" ht="22.5" customHeight="1">
      <c r="A22" s="26" t="s">
        <v>193</v>
      </c>
      <c r="B22" s="45" t="s">
        <v>212</v>
      </c>
      <c r="C22" s="27" t="s">
        <v>141</v>
      </c>
      <c r="D22" s="28">
        <v>135</v>
      </c>
      <c r="E22" s="29"/>
      <c r="F22" s="30">
        <f t="shared" si="0"/>
        <v>0</v>
      </c>
      <c r="G22" s="31">
        <f t="shared" si="1"/>
        <v>0</v>
      </c>
    </row>
    <row r="23" spans="1:13" ht="22.5" customHeight="1">
      <c r="A23" s="26" t="s">
        <v>194</v>
      </c>
      <c r="B23" s="27" t="s">
        <v>213</v>
      </c>
      <c r="C23" s="27" t="s">
        <v>141</v>
      </c>
      <c r="D23" s="28">
        <v>135</v>
      </c>
      <c r="E23" s="29"/>
      <c r="F23" s="30">
        <f t="shared" si="0"/>
        <v>0</v>
      </c>
      <c r="G23" s="31">
        <f t="shared" si="1"/>
        <v>0</v>
      </c>
    </row>
    <row r="24" spans="1:13" ht="22.5" customHeight="1">
      <c r="A24" s="26" t="s">
        <v>195</v>
      </c>
      <c r="B24" s="27" t="s">
        <v>186</v>
      </c>
      <c r="C24" s="27" t="s">
        <v>14</v>
      </c>
      <c r="D24" s="28">
        <v>128</v>
      </c>
      <c r="E24" s="29"/>
      <c r="F24" s="30">
        <f t="shared" si="0"/>
        <v>0</v>
      </c>
      <c r="G24" s="31">
        <f t="shared" si="1"/>
        <v>0</v>
      </c>
    </row>
    <row r="25" spans="1:13" ht="22.5" customHeight="1" thickBot="1">
      <c r="A25" s="33" t="s">
        <v>196</v>
      </c>
      <c r="B25" s="34" t="s">
        <v>187</v>
      </c>
      <c r="C25" s="34" t="s">
        <v>14</v>
      </c>
      <c r="D25" s="35">
        <v>50</v>
      </c>
      <c r="E25" s="36"/>
      <c r="F25" s="37">
        <f t="shared" si="0"/>
        <v>0</v>
      </c>
      <c r="G25" s="38">
        <f t="shared" si="1"/>
        <v>0</v>
      </c>
    </row>
    <row r="26" spans="1:13" ht="22.5" customHeight="1" thickTop="1" thickBot="1">
      <c r="A26" s="106" t="s">
        <v>138</v>
      </c>
      <c r="B26" s="107"/>
      <c r="C26" s="107"/>
      <c r="D26" s="107"/>
      <c r="E26" s="108"/>
      <c r="F26" s="39">
        <f>SUM(F10:F25)</f>
        <v>0</v>
      </c>
      <c r="G26" s="40">
        <f>SUM(G10:G25)</f>
        <v>0</v>
      </c>
    </row>
    <row r="27" spans="1:13" ht="22.5" customHeight="1" thickBot="1">
      <c r="A27" s="89" t="s">
        <v>19</v>
      </c>
      <c r="B27" s="90"/>
      <c r="C27" s="90"/>
      <c r="D27" s="90"/>
      <c r="E27" s="91"/>
      <c r="F27" s="50">
        <f>SUM(F8,F26)</f>
        <v>0</v>
      </c>
      <c r="G27" s="50">
        <f>SUM(G8,G26)</f>
        <v>0</v>
      </c>
    </row>
    <row r="28" spans="1:13" ht="22.5" customHeight="1">
      <c r="E28" s="32"/>
    </row>
    <row r="29" spans="1:13" ht="22.5" customHeight="1"/>
    <row r="30" spans="1:13" ht="22.5" customHeight="1"/>
    <row r="31" spans="1:13" s="68" customFormat="1" ht="22.5" customHeight="1">
      <c r="B31" s="25"/>
      <c r="C31" s="25"/>
      <c r="D31" s="53"/>
      <c r="E31" s="25"/>
      <c r="F31" s="54"/>
      <c r="G31" s="54"/>
      <c r="H31" s="25"/>
      <c r="I31" s="25"/>
      <c r="J31" s="25"/>
      <c r="K31" s="25"/>
      <c r="L31" s="25"/>
      <c r="M31" s="25"/>
    </row>
  </sheetData>
  <protectedRanges>
    <protectedRange sqref="E3 E8:E9 E26" name="Zakres1"/>
    <protectedRange sqref="E4" name="Zakres1_7"/>
    <protectedRange sqref="E5" name="Zakres1_8"/>
    <protectedRange sqref="E6" name="Zakres1_9"/>
    <protectedRange sqref="E7" name="Zakres1_10"/>
    <protectedRange sqref="E12:E15" name="Zakres1_1"/>
    <protectedRange sqref="E16:E19" name="Zakres1_1_1"/>
    <protectedRange sqref="E20:E23" name="Zakres1_1_1_1"/>
    <protectedRange sqref="E24:E25" name="Zakres1_6"/>
    <protectedRange sqref="E10:E11" name="Zakres1_2"/>
  </protectedRanges>
  <dataConsolidate link="1"/>
  <mergeCells count="7">
    <mergeCell ref="A27:E27"/>
    <mergeCell ref="A1:D1"/>
    <mergeCell ref="E1:G1"/>
    <mergeCell ref="B3:G3"/>
    <mergeCell ref="A8:E8"/>
    <mergeCell ref="B9:G9"/>
    <mergeCell ref="A26:E26"/>
  </mergeCells>
  <phoneticPr fontId="8" type="noConversion"/>
  <printOptions horizontalCentered="1"/>
  <pageMargins left="0.43307086614173229" right="0.23622047244094491" top="1.1417322834645669" bottom="0.74803149606299213" header="0.31496062992125984" footer="0.31496062992125984"/>
  <pageSetup paperSize="9" scale="57" orientation="portrait" r:id="rId1"/>
  <headerFooter alignWithMargins="0">
    <oddFooter>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D464-0963-4779-BB6F-0B7BAB966386}">
  <sheetPr>
    <pageSetUpPr fitToPage="1"/>
  </sheetPr>
  <dimension ref="A1:M36"/>
  <sheetViews>
    <sheetView view="pageBreakPreview" zoomScaleNormal="100" zoomScaleSheetLayoutView="100" workbookViewId="0">
      <selection activeCell="E4" sqref="E4"/>
    </sheetView>
  </sheetViews>
  <sheetFormatPr defaultColWidth="9.140625" defaultRowHeight="15"/>
  <cols>
    <col min="1" max="1" width="5.5703125" style="52" customWidth="1"/>
    <col min="2" max="2" width="100.5703125" style="25" customWidth="1"/>
    <col min="3" max="3" width="6" style="25" customWidth="1"/>
    <col min="4" max="4" width="9.140625" style="53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6" t="s">
        <v>299</v>
      </c>
      <c r="B1" s="87"/>
      <c r="C1" s="87"/>
      <c r="D1" s="87"/>
      <c r="E1" s="87" t="s">
        <v>169</v>
      </c>
      <c r="F1" s="87"/>
      <c r="G1" s="88"/>
    </row>
    <row r="2" spans="1:11" s="22" customFormat="1" ht="33" customHeight="1">
      <c r="A2" s="17" t="s">
        <v>0</v>
      </c>
      <c r="B2" s="18" t="s">
        <v>8</v>
      </c>
      <c r="C2" s="19" t="s">
        <v>9</v>
      </c>
      <c r="D2" s="20" t="s">
        <v>1</v>
      </c>
      <c r="E2" s="19" t="s">
        <v>10</v>
      </c>
      <c r="F2" s="20" t="s">
        <v>11</v>
      </c>
      <c r="G2" s="21" t="s">
        <v>12</v>
      </c>
    </row>
    <row r="3" spans="1:11" ht="22.5" customHeight="1">
      <c r="A3" s="23" t="s">
        <v>21</v>
      </c>
      <c r="B3" s="92" t="s">
        <v>128</v>
      </c>
      <c r="C3" s="93"/>
      <c r="D3" s="93"/>
      <c r="E3" s="93"/>
      <c r="F3" s="93"/>
      <c r="G3" s="94"/>
      <c r="H3" s="32"/>
      <c r="I3" s="32"/>
      <c r="J3" s="32"/>
      <c r="K3" s="32"/>
    </row>
    <row r="4" spans="1:11" ht="22.5" customHeight="1">
      <c r="A4" s="26" t="s">
        <v>22</v>
      </c>
      <c r="B4" s="45" t="s">
        <v>240</v>
      </c>
      <c r="C4" s="27" t="s">
        <v>13</v>
      </c>
      <c r="D4" s="28">
        <v>17</v>
      </c>
      <c r="E4" s="29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>
      <c r="A5" s="26" t="s">
        <v>23</v>
      </c>
      <c r="B5" s="27" t="s">
        <v>292</v>
      </c>
      <c r="C5" s="27" t="s">
        <v>13</v>
      </c>
      <c r="D5" s="43">
        <v>16</v>
      </c>
      <c r="E5" s="44"/>
      <c r="F5" s="30">
        <f>ROUND((D5*E5),2)</f>
        <v>0</v>
      </c>
      <c r="G5" s="31">
        <f>ROUND((F5*(1.23)),2)</f>
        <v>0</v>
      </c>
      <c r="H5" s="32"/>
      <c r="I5" s="32"/>
      <c r="J5" s="32"/>
      <c r="K5" s="32"/>
    </row>
    <row r="6" spans="1:11" ht="22.5" customHeight="1">
      <c r="A6" s="26" t="s">
        <v>134</v>
      </c>
      <c r="B6" s="46" t="s">
        <v>131</v>
      </c>
      <c r="C6" s="42" t="s">
        <v>14</v>
      </c>
      <c r="D6" s="43">
        <f>185.7+203.5</f>
        <v>389.2</v>
      </c>
      <c r="E6" s="44"/>
      <c r="F6" s="30">
        <f>ROUND((D6*E6),2)</f>
        <v>0</v>
      </c>
      <c r="G6" s="31">
        <f>ROUND((F6*(1.23)),2)</f>
        <v>0</v>
      </c>
      <c r="H6" s="32"/>
      <c r="I6" s="32"/>
      <c r="J6" s="32"/>
      <c r="K6" s="32"/>
    </row>
    <row r="7" spans="1:11" ht="22.5" customHeight="1" thickBot="1">
      <c r="A7" s="26" t="s">
        <v>135</v>
      </c>
      <c r="B7" s="27" t="s">
        <v>130</v>
      </c>
      <c r="C7" s="34" t="s">
        <v>14</v>
      </c>
      <c r="D7" s="35">
        <v>61.9</v>
      </c>
      <c r="E7" s="36"/>
      <c r="F7" s="37">
        <f>ROUND((D7*E7),2)</f>
        <v>0</v>
      </c>
      <c r="G7" s="38">
        <f>ROUND((F7*(1.23)),2)</f>
        <v>0</v>
      </c>
      <c r="H7" s="32"/>
      <c r="I7" s="32"/>
      <c r="J7" s="32"/>
      <c r="K7" s="32"/>
    </row>
    <row r="8" spans="1:11" ht="22.5" customHeight="1" thickTop="1">
      <c r="A8" s="98" t="s">
        <v>129</v>
      </c>
      <c r="B8" s="99"/>
      <c r="C8" s="99"/>
      <c r="D8" s="99"/>
      <c r="E8" s="100"/>
      <c r="F8" s="39">
        <f>SUM(F4:F7)</f>
        <v>0</v>
      </c>
      <c r="G8" s="40">
        <f>SUM(G4:G7)</f>
        <v>0</v>
      </c>
      <c r="H8" s="32"/>
      <c r="I8" s="32"/>
      <c r="J8" s="32"/>
      <c r="K8" s="32"/>
    </row>
    <row r="9" spans="1:11" ht="22.5" customHeight="1">
      <c r="A9" s="47" t="s">
        <v>27</v>
      </c>
      <c r="B9" s="92" t="s">
        <v>143</v>
      </c>
      <c r="C9" s="93"/>
      <c r="D9" s="93"/>
      <c r="E9" s="93"/>
      <c r="F9" s="93"/>
      <c r="G9" s="94"/>
      <c r="H9" s="32"/>
      <c r="I9" s="32"/>
      <c r="J9" s="32"/>
      <c r="K9" s="32"/>
    </row>
    <row r="10" spans="1:11" ht="22.5" customHeight="1">
      <c r="A10" s="26" t="s">
        <v>42</v>
      </c>
      <c r="B10" s="27" t="s">
        <v>290</v>
      </c>
      <c r="C10" s="27" t="s">
        <v>141</v>
      </c>
      <c r="D10" s="28">
        <f>D13+D17+D21+D25</f>
        <v>4025</v>
      </c>
      <c r="E10" s="29"/>
      <c r="F10" s="30">
        <f t="shared" ref="F10:F30" si="0">ROUND((D10*E10),2)</f>
        <v>0</v>
      </c>
      <c r="G10" s="31">
        <f t="shared" ref="G10:G30" si="1">ROUND((F10*(1.23)),2)</f>
        <v>0</v>
      </c>
      <c r="H10" s="32"/>
      <c r="I10" s="32"/>
      <c r="J10" s="32"/>
      <c r="K10" s="32"/>
    </row>
    <row r="11" spans="1:11" ht="22.5" customHeight="1">
      <c r="A11" s="26" t="s">
        <v>28</v>
      </c>
      <c r="B11" s="27" t="s">
        <v>124</v>
      </c>
      <c r="C11" s="27" t="s">
        <v>142</v>
      </c>
      <c r="D11" s="28">
        <f>D13*0.53+D17*0.53+D21*0.53+D25*0.53</f>
        <v>2133.25</v>
      </c>
      <c r="E11" s="29"/>
      <c r="F11" s="30">
        <f t="shared" si="0"/>
        <v>0</v>
      </c>
      <c r="G11" s="31">
        <f t="shared" si="1"/>
        <v>0</v>
      </c>
      <c r="H11" s="32"/>
      <c r="I11" s="32"/>
      <c r="J11" s="32"/>
      <c r="K11" s="32"/>
    </row>
    <row r="12" spans="1:11" ht="22.5" customHeight="1">
      <c r="A12" s="26" t="s">
        <v>29</v>
      </c>
      <c r="B12" s="45" t="s">
        <v>233</v>
      </c>
      <c r="C12" s="27" t="s">
        <v>142</v>
      </c>
      <c r="D12" s="28">
        <f>650*3</f>
        <v>1950</v>
      </c>
      <c r="E12" s="29"/>
      <c r="F12" s="30">
        <f>ROUND((D12*E12),2)</f>
        <v>0</v>
      </c>
      <c r="G12" s="31">
        <f>ROUND((F12*(1.23)),2)</f>
        <v>0</v>
      </c>
      <c r="H12" s="32"/>
      <c r="I12" s="32"/>
      <c r="J12" s="32"/>
      <c r="K12" s="32"/>
    </row>
    <row r="13" spans="1:11" ht="22.5" customHeight="1">
      <c r="A13" s="26" t="s">
        <v>30</v>
      </c>
      <c r="B13" s="45" t="s">
        <v>174</v>
      </c>
      <c r="C13" s="27" t="s">
        <v>141</v>
      </c>
      <c r="D13" s="28">
        <v>2130</v>
      </c>
      <c r="E13" s="29"/>
      <c r="F13" s="30">
        <f t="shared" si="0"/>
        <v>0</v>
      </c>
      <c r="G13" s="31">
        <f t="shared" si="1"/>
        <v>0</v>
      </c>
    </row>
    <row r="14" spans="1:11" ht="22.5" customHeight="1">
      <c r="A14" s="26" t="s">
        <v>31</v>
      </c>
      <c r="B14" s="45" t="s">
        <v>175</v>
      </c>
      <c r="C14" s="27" t="s">
        <v>141</v>
      </c>
      <c r="D14" s="28">
        <v>2130</v>
      </c>
      <c r="E14" s="29"/>
      <c r="F14" s="30">
        <f t="shared" si="0"/>
        <v>0</v>
      </c>
      <c r="G14" s="31">
        <f t="shared" si="1"/>
        <v>0</v>
      </c>
    </row>
    <row r="15" spans="1:11" ht="22.5" customHeight="1">
      <c r="A15" s="26" t="s">
        <v>139</v>
      </c>
      <c r="B15" s="45" t="s">
        <v>176</v>
      </c>
      <c r="C15" s="27" t="s">
        <v>141</v>
      </c>
      <c r="D15" s="28">
        <v>2130</v>
      </c>
      <c r="E15" s="29"/>
      <c r="F15" s="30">
        <f t="shared" si="0"/>
        <v>0</v>
      </c>
      <c r="G15" s="31">
        <f t="shared" si="1"/>
        <v>0</v>
      </c>
    </row>
    <row r="16" spans="1:11" ht="22.5" customHeight="1">
      <c r="A16" s="26" t="s">
        <v>140</v>
      </c>
      <c r="B16" s="45" t="s">
        <v>177</v>
      </c>
      <c r="C16" s="27" t="s">
        <v>141</v>
      </c>
      <c r="D16" s="28">
        <v>2130</v>
      </c>
      <c r="E16" s="29"/>
      <c r="F16" s="30">
        <f t="shared" si="0"/>
        <v>0</v>
      </c>
      <c r="G16" s="31">
        <f t="shared" si="1"/>
        <v>0</v>
      </c>
    </row>
    <row r="17" spans="1:7" ht="22.5" customHeight="1">
      <c r="A17" s="26" t="s">
        <v>188</v>
      </c>
      <c r="B17" s="45" t="s">
        <v>178</v>
      </c>
      <c r="C17" s="27" t="s">
        <v>141</v>
      </c>
      <c r="D17" s="28">
        <v>820</v>
      </c>
      <c r="E17" s="29"/>
      <c r="F17" s="30">
        <f t="shared" si="0"/>
        <v>0</v>
      </c>
      <c r="G17" s="31">
        <f t="shared" si="1"/>
        <v>0</v>
      </c>
    </row>
    <row r="18" spans="1:7" ht="22.5" customHeight="1">
      <c r="A18" s="26" t="s">
        <v>189</v>
      </c>
      <c r="B18" s="45" t="s">
        <v>179</v>
      </c>
      <c r="C18" s="27" t="s">
        <v>141</v>
      </c>
      <c r="D18" s="28">
        <v>820</v>
      </c>
      <c r="E18" s="29"/>
      <c r="F18" s="30">
        <f t="shared" si="0"/>
        <v>0</v>
      </c>
      <c r="G18" s="31">
        <f t="shared" si="1"/>
        <v>0</v>
      </c>
    </row>
    <row r="19" spans="1:7" ht="22.5" customHeight="1">
      <c r="A19" s="26" t="s">
        <v>190</v>
      </c>
      <c r="B19" s="45" t="s">
        <v>180</v>
      </c>
      <c r="C19" s="27" t="s">
        <v>141</v>
      </c>
      <c r="D19" s="28">
        <v>820</v>
      </c>
      <c r="E19" s="29"/>
      <c r="F19" s="30">
        <f t="shared" si="0"/>
        <v>0</v>
      </c>
      <c r="G19" s="31">
        <f t="shared" si="1"/>
        <v>0</v>
      </c>
    </row>
    <row r="20" spans="1:7" ht="22.5" customHeight="1">
      <c r="A20" s="26" t="s">
        <v>191</v>
      </c>
      <c r="B20" s="27" t="s">
        <v>181</v>
      </c>
      <c r="C20" s="27" t="s">
        <v>141</v>
      </c>
      <c r="D20" s="28">
        <v>820</v>
      </c>
      <c r="E20" s="29"/>
      <c r="F20" s="30">
        <f t="shared" si="0"/>
        <v>0</v>
      </c>
      <c r="G20" s="31">
        <f t="shared" si="1"/>
        <v>0</v>
      </c>
    </row>
    <row r="21" spans="1:7" ht="22.5" customHeight="1">
      <c r="A21" s="26" t="s">
        <v>192</v>
      </c>
      <c r="B21" s="45" t="s">
        <v>210</v>
      </c>
      <c r="C21" s="27" t="s">
        <v>141</v>
      </c>
      <c r="D21" s="28">
        <f>562+225</f>
        <v>787</v>
      </c>
      <c r="E21" s="29"/>
      <c r="F21" s="30">
        <f t="shared" si="0"/>
        <v>0</v>
      </c>
      <c r="G21" s="31">
        <f t="shared" si="1"/>
        <v>0</v>
      </c>
    </row>
    <row r="22" spans="1:7" ht="22.5" customHeight="1">
      <c r="A22" s="26" t="s">
        <v>193</v>
      </c>
      <c r="B22" s="45" t="s">
        <v>211</v>
      </c>
      <c r="C22" s="27" t="s">
        <v>141</v>
      </c>
      <c r="D22" s="28">
        <f>562+225</f>
        <v>787</v>
      </c>
      <c r="E22" s="29"/>
      <c r="F22" s="30">
        <f t="shared" si="0"/>
        <v>0</v>
      </c>
      <c r="G22" s="31">
        <f t="shared" si="1"/>
        <v>0</v>
      </c>
    </row>
    <row r="23" spans="1:7" ht="22.5" customHeight="1">
      <c r="A23" s="26" t="s">
        <v>194</v>
      </c>
      <c r="B23" s="45" t="s">
        <v>212</v>
      </c>
      <c r="C23" s="27" t="s">
        <v>141</v>
      </c>
      <c r="D23" s="28">
        <f>562+225</f>
        <v>787</v>
      </c>
      <c r="E23" s="29"/>
      <c r="F23" s="30">
        <f t="shared" si="0"/>
        <v>0</v>
      </c>
      <c r="G23" s="31">
        <f t="shared" si="1"/>
        <v>0</v>
      </c>
    </row>
    <row r="24" spans="1:7" ht="22.5" customHeight="1">
      <c r="A24" s="26" t="s">
        <v>195</v>
      </c>
      <c r="B24" s="27" t="s">
        <v>213</v>
      </c>
      <c r="C24" s="27" t="s">
        <v>141</v>
      </c>
      <c r="D24" s="28">
        <f>562+225</f>
        <v>787</v>
      </c>
      <c r="E24" s="29"/>
      <c r="F24" s="30">
        <f t="shared" si="0"/>
        <v>0</v>
      </c>
      <c r="G24" s="31">
        <f t="shared" si="1"/>
        <v>0</v>
      </c>
    </row>
    <row r="25" spans="1:7" ht="22.5" customHeight="1">
      <c r="A25" s="26" t="s">
        <v>196</v>
      </c>
      <c r="B25" s="45" t="s">
        <v>182</v>
      </c>
      <c r="C25" s="27" t="s">
        <v>141</v>
      </c>
      <c r="D25" s="28">
        <v>288</v>
      </c>
      <c r="E25" s="29"/>
      <c r="F25" s="30">
        <f t="shared" si="0"/>
        <v>0</v>
      </c>
      <c r="G25" s="31">
        <f t="shared" si="1"/>
        <v>0</v>
      </c>
    </row>
    <row r="26" spans="1:7" ht="22.5" customHeight="1">
      <c r="A26" s="26" t="s">
        <v>197</v>
      </c>
      <c r="B26" s="45" t="s">
        <v>183</v>
      </c>
      <c r="C26" s="27" t="s">
        <v>141</v>
      </c>
      <c r="D26" s="28">
        <v>288</v>
      </c>
      <c r="E26" s="29"/>
      <c r="F26" s="30">
        <f t="shared" si="0"/>
        <v>0</v>
      </c>
      <c r="G26" s="31">
        <f t="shared" si="1"/>
        <v>0</v>
      </c>
    </row>
    <row r="27" spans="1:7" ht="22.5" customHeight="1">
      <c r="A27" s="26" t="s">
        <v>198</v>
      </c>
      <c r="B27" s="45" t="s">
        <v>184</v>
      </c>
      <c r="C27" s="27" t="s">
        <v>141</v>
      </c>
      <c r="D27" s="28">
        <v>288</v>
      </c>
      <c r="E27" s="29"/>
      <c r="F27" s="30">
        <f t="shared" si="0"/>
        <v>0</v>
      </c>
      <c r="G27" s="31">
        <f t="shared" si="1"/>
        <v>0</v>
      </c>
    </row>
    <row r="28" spans="1:7" ht="22.5" customHeight="1">
      <c r="A28" s="26" t="s">
        <v>199</v>
      </c>
      <c r="B28" s="45" t="s">
        <v>185</v>
      </c>
      <c r="C28" s="27" t="s">
        <v>141</v>
      </c>
      <c r="D28" s="28">
        <v>288</v>
      </c>
      <c r="E28" s="29"/>
      <c r="F28" s="30">
        <f t="shared" si="0"/>
        <v>0</v>
      </c>
      <c r="G28" s="31">
        <f t="shared" si="1"/>
        <v>0</v>
      </c>
    </row>
    <row r="29" spans="1:7" ht="22.5" customHeight="1">
      <c r="A29" s="26" t="s">
        <v>200</v>
      </c>
      <c r="B29" s="27" t="s">
        <v>186</v>
      </c>
      <c r="C29" s="27" t="s">
        <v>14</v>
      </c>
      <c r="D29" s="28">
        <v>800</v>
      </c>
      <c r="E29" s="29"/>
      <c r="F29" s="30">
        <f t="shared" si="0"/>
        <v>0</v>
      </c>
      <c r="G29" s="31">
        <f t="shared" si="1"/>
        <v>0</v>
      </c>
    </row>
    <row r="30" spans="1:7" ht="22.5" customHeight="1" thickBot="1">
      <c r="A30" s="33" t="s">
        <v>201</v>
      </c>
      <c r="B30" s="34" t="s">
        <v>187</v>
      </c>
      <c r="C30" s="34" t="s">
        <v>14</v>
      </c>
      <c r="D30" s="35">
        <v>540</v>
      </c>
      <c r="E30" s="36"/>
      <c r="F30" s="37">
        <f t="shared" si="0"/>
        <v>0</v>
      </c>
      <c r="G30" s="38">
        <f t="shared" si="1"/>
        <v>0</v>
      </c>
    </row>
    <row r="31" spans="1:7" ht="22.5" customHeight="1" thickTop="1" thickBot="1">
      <c r="A31" s="106" t="s">
        <v>138</v>
      </c>
      <c r="B31" s="107"/>
      <c r="C31" s="107"/>
      <c r="D31" s="107"/>
      <c r="E31" s="108"/>
      <c r="F31" s="39">
        <f>SUM(F10:F30)</f>
        <v>0</v>
      </c>
      <c r="G31" s="40">
        <f>SUM(G10:G30)</f>
        <v>0</v>
      </c>
    </row>
    <row r="32" spans="1:7" ht="22.5" customHeight="1" thickBot="1">
      <c r="A32" s="89" t="s">
        <v>19</v>
      </c>
      <c r="B32" s="90"/>
      <c r="C32" s="90"/>
      <c r="D32" s="90"/>
      <c r="E32" s="91"/>
      <c r="F32" s="50">
        <f>SUM(F8,F31)</f>
        <v>0</v>
      </c>
      <c r="G32" s="50">
        <f>SUM(G8,G31)</f>
        <v>0</v>
      </c>
    </row>
    <row r="33" spans="2:13" ht="22.5" customHeight="1">
      <c r="E33" s="32"/>
    </row>
    <row r="34" spans="2:13" ht="22.5" customHeight="1"/>
    <row r="35" spans="2:13" ht="22.5" customHeight="1"/>
    <row r="36" spans="2:13" s="68" customFormat="1" ht="22.5" customHeight="1">
      <c r="B36" s="25"/>
      <c r="C36" s="25"/>
      <c r="D36" s="53"/>
      <c r="E36" s="25"/>
      <c r="F36" s="54"/>
      <c r="G36" s="54"/>
      <c r="H36" s="25"/>
      <c r="I36" s="25"/>
      <c r="J36" s="25"/>
      <c r="K36" s="25"/>
      <c r="L36" s="25"/>
      <c r="M36" s="25"/>
    </row>
  </sheetData>
  <protectedRanges>
    <protectedRange sqref="E3 E31 E8:E9" name="Zakres1"/>
    <protectedRange sqref="E4" name="Zakres1_7"/>
    <protectedRange sqref="E5" name="Zakres1_8"/>
    <protectedRange sqref="E6" name="Zakres1_9"/>
    <protectedRange sqref="E7" name="Zakres1_10"/>
    <protectedRange sqref="E13:E16" name="Zakres1_1_1"/>
    <protectedRange sqref="E17:E20" name="Zakres1_1_1_1"/>
    <protectedRange sqref="E21:E24" name="Zakres1_1_1_2"/>
    <protectedRange sqref="E25:E28" name="Zakres1_1_1_3"/>
    <protectedRange sqref="E29:E30" name="Zakres1_6"/>
    <protectedRange sqref="E10:E12" name="Zakres1_2"/>
  </protectedRanges>
  <dataConsolidate link="1"/>
  <mergeCells count="7">
    <mergeCell ref="A32:E32"/>
    <mergeCell ref="A1:D1"/>
    <mergeCell ref="E1:G1"/>
    <mergeCell ref="B3:G3"/>
    <mergeCell ref="A8:E8"/>
    <mergeCell ref="B9:G9"/>
    <mergeCell ref="A31:E31"/>
  </mergeCells>
  <phoneticPr fontId="8" type="noConversion"/>
  <printOptions horizontalCentered="1"/>
  <pageMargins left="0.43307086614173229" right="0.23622047244094491" top="1.1417322834645669" bottom="0.74803149606299213" header="0.31496062992125984" footer="0.31496062992125984"/>
  <pageSetup paperSize="9" scale="57" orientation="portrait" r:id="rId1"/>
  <headerFooter alignWithMargins="0">
    <oddFooter>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B4A2-1FA6-40F5-BDFB-C8DAA3EEF2C6}">
  <sheetPr>
    <pageSetUpPr fitToPage="1"/>
  </sheetPr>
  <dimension ref="A1:M31"/>
  <sheetViews>
    <sheetView view="pageBreakPreview" zoomScaleNormal="100" zoomScaleSheetLayoutView="100" workbookViewId="0">
      <selection activeCell="E4" sqref="E4"/>
    </sheetView>
  </sheetViews>
  <sheetFormatPr defaultColWidth="9.140625" defaultRowHeight="15"/>
  <cols>
    <col min="1" max="1" width="5.5703125" style="52" customWidth="1"/>
    <col min="2" max="2" width="100.5703125" style="25" customWidth="1"/>
    <col min="3" max="3" width="6" style="25" customWidth="1"/>
    <col min="4" max="4" width="9.140625" style="53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6" t="s">
        <v>300</v>
      </c>
      <c r="B1" s="87"/>
      <c r="C1" s="87"/>
      <c r="D1" s="87"/>
      <c r="E1" s="87" t="s">
        <v>169</v>
      </c>
      <c r="F1" s="87"/>
      <c r="G1" s="88"/>
    </row>
    <row r="2" spans="1:11" s="22" customFormat="1" ht="33" customHeight="1">
      <c r="A2" s="17" t="s">
        <v>0</v>
      </c>
      <c r="B2" s="18" t="s">
        <v>8</v>
      </c>
      <c r="C2" s="19" t="s">
        <v>9</v>
      </c>
      <c r="D2" s="20" t="s">
        <v>1</v>
      </c>
      <c r="E2" s="19" t="s">
        <v>10</v>
      </c>
      <c r="F2" s="20" t="s">
        <v>11</v>
      </c>
      <c r="G2" s="21" t="s">
        <v>12</v>
      </c>
    </row>
    <row r="3" spans="1:11" ht="22.5" customHeight="1">
      <c r="A3" s="23" t="s">
        <v>21</v>
      </c>
      <c r="B3" s="92" t="s">
        <v>128</v>
      </c>
      <c r="C3" s="93"/>
      <c r="D3" s="93"/>
      <c r="E3" s="93"/>
      <c r="F3" s="93"/>
      <c r="G3" s="94"/>
      <c r="H3" s="32"/>
      <c r="I3" s="32"/>
      <c r="J3" s="32"/>
      <c r="K3" s="32"/>
    </row>
    <row r="4" spans="1:11" ht="22.5" customHeight="1">
      <c r="A4" s="26" t="s">
        <v>22</v>
      </c>
      <c r="B4" s="45" t="s">
        <v>241</v>
      </c>
      <c r="C4" s="27" t="s">
        <v>13</v>
      </c>
      <c r="D4" s="28">
        <v>2</v>
      </c>
      <c r="E4" s="29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>
      <c r="A5" s="26" t="s">
        <v>23</v>
      </c>
      <c r="B5" s="27" t="s">
        <v>292</v>
      </c>
      <c r="C5" s="27" t="s">
        <v>13</v>
      </c>
      <c r="D5" s="43">
        <v>3</v>
      </c>
      <c r="E5" s="44"/>
      <c r="F5" s="30">
        <f>ROUND((D5*E5),2)</f>
        <v>0</v>
      </c>
      <c r="G5" s="31">
        <f>ROUND((F5*(1.23)),2)</f>
        <v>0</v>
      </c>
      <c r="H5" s="32"/>
      <c r="I5" s="32"/>
      <c r="J5" s="32"/>
      <c r="K5" s="32"/>
    </row>
    <row r="6" spans="1:11" ht="22.5" customHeight="1">
      <c r="A6" s="26" t="s">
        <v>134</v>
      </c>
      <c r="B6" s="46" t="s">
        <v>131</v>
      </c>
      <c r="C6" s="42" t="s">
        <v>14</v>
      </c>
      <c r="D6" s="43">
        <v>32.6</v>
      </c>
      <c r="E6" s="44"/>
      <c r="F6" s="30">
        <f>ROUND((D6*E6),2)</f>
        <v>0</v>
      </c>
      <c r="G6" s="31">
        <f>ROUND((F6*(1.23)),2)</f>
        <v>0</v>
      </c>
      <c r="H6" s="32"/>
      <c r="I6" s="32"/>
      <c r="J6" s="32"/>
      <c r="K6" s="32"/>
    </row>
    <row r="7" spans="1:11" ht="22.5" customHeight="1" thickBot="1">
      <c r="A7" s="26" t="s">
        <v>135</v>
      </c>
      <c r="B7" s="27" t="s">
        <v>130</v>
      </c>
      <c r="C7" s="34" t="s">
        <v>14</v>
      </c>
      <c r="D7" s="35">
        <v>10.9</v>
      </c>
      <c r="E7" s="36"/>
      <c r="F7" s="37">
        <f>ROUND((D7*E7),2)</f>
        <v>0</v>
      </c>
      <c r="G7" s="38">
        <f>ROUND((F7*(1.23)),2)</f>
        <v>0</v>
      </c>
      <c r="H7" s="32"/>
      <c r="I7" s="32"/>
      <c r="J7" s="32"/>
      <c r="K7" s="32"/>
    </row>
    <row r="8" spans="1:11" ht="22.5" customHeight="1" thickTop="1">
      <c r="A8" s="98" t="s">
        <v>129</v>
      </c>
      <c r="B8" s="99"/>
      <c r="C8" s="99"/>
      <c r="D8" s="99"/>
      <c r="E8" s="100"/>
      <c r="F8" s="39">
        <f>SUM(F4:F7)</f>
        <v>0</v>
      </c>
      <c r="G8" s="40">
        <f>SUM(G4:G7)</f>
        <v>0</v>
      </c>
      <c r="H8" s="32"/>
      <c r="I8" s="32"/>
      <c r="J8" s="32"/>
      <c r="K8" s="32"/>
    </row>
    <row r="9" spans="1:11" ht="22.5" customHeight="1">
      <c r="A9" s="47" t="s">
        <v>27</v>
      </c>
      <c r="B9" s="92" t="s">
        <v>143</v>
      </c>
      <c r="C9" s="93"/>
      <c r="D9" s="93"/>
      <c r="E9" s="93"/>
      <c r="F9" s="93"/>
      <c r="G9" s="94"/>
      <c r="H9" s="32"/>
      <c r="I9" s="32"/>
      <c r="J9" s="32"/>
      <c r="K9" s="32"/>
    </row>
    <row r="10" spans="1:11" ht="22.5" customHeight="1">
      <c r="A10" s="26" t="s">
        <v>42</v>
      </c>
      <c r="B10" s="27" t="s">
        <v>290</v>
      </c>
      <c r="C10" s="27" t="s">
        <v>141</v>
      </c>
      <c r="D10" s="28">
        <f>D12+D16+D20</f>
        <v>1168</v>
      </c>
      <c r="E10" s="29"/>
      <c r="F10" s="30">
        <f t="shared" ref="F10:F25" si="0">ROUND((D10*E10),2)</f>
        <v>0</v>
      </c>
      <c r="G10" s="31">
        <f t="shared" ref="G10:G25" si="1">ROUND((F10*(1.23)),2)</f>
        <v>0</v>
      </c>
      <c r="H10" s="32"/>
      <c r="I10" s="32"/>
      <c r="J10" s="32"/>
      <c r="K10" s="32"/>
    </row>
    <row r="11" spans="1:11" ht="22.5" customHeight="1">
      <c r="A11" s="26" t="s">
        <v>28</v>
      </c>
      <c r="B11" s="27" t="s">
        <v>124</v>
      </c>
      <c r="C11" s="27" t="s">
        <v>142</v>
      </c>
      <c r="D11" s="28">
        <f>D12*0.53+D16*0.53+D20*0.53</f>
        <v>619.04</v>
      </c>
      <c r="E11" s="29"/>
      <c r="F11" s="30">
        <f t="shared" si="0"/>
        <v>0</v>
      </c>
      <c r="G11" s="31">
        <f t="shared" si="1"/>
        <v>0</v>
      </c>
      <c r="H11" s="32"/>
      <c r="I11" s="32"/>
      <c r="J11" s="32"/>
      <c r="K11" s="32"/>
    </row>
    <row r="12" spans="1:11" ht="22.5" customHeight="1">
      <c r="A12" s="26" t="s">
        <v>29</v>
      </c>
      <c r="B12" s="45" t="s">
        <v>174</v>
      </c>
      <c r="C12" s="27" t="s">
        <v>141</v>
      </c>
      <c r="D12" s="28">
        <v>735</v>
      </c>
      <c r="E12" s="29"/>
      <c r="F12" s="30">
        <f t="shared" si="0"/>
        <v>0</v>
      </c>
      <c r="G12" s="31">
        <f t="shared" si="1"/>
        <v>0</v>
      </c>
    </row>
    <row r="13" spans="1:11" ht="22.5" customHeight="1">
      <c r="A13" s="26" t="s">
        <v>30</v>
      </c>
      <c r="B13" s="45" t="s">
        <v>175</v>
      </c>
      <c r="C13" s="27" t="s">
        <v>141</v>
      </c>
      <c r="D13" s="28">
        <v>735</v>
      </c>
      <c r="E13" s="29"/>
      <c r="F13" s="30">
        <f t="shared" si="0"/>
        <v>0</v>
      </c>
      <c r="G13" s="31">
        <f t="shared" si="1"/>
        <v>0</v>
      </c>
    </row>
    <row r="14" spans="1:11" ht="22.5" customHeight="1">
      <c r="A14" s="26" t="s">
        <v>31</v>
      </c>
      <c r="B14" s="45" t="s">
        <v>176</v>
      </c>
      <c r="C14" s="27" t="s">
        <v>141</v>
      </c>
      <c r="D14" s="28">
        <v>735</v>
      </c>
      <c r="E14" s="29"/>
      <c r="F14" s="30">
        <f t="shared" si="0"/>
        <v>0</v>
      </c>
      <c r="G14" s="31">
        <f t="shared" si="1"/>
        <v>0</v>
      </c>
    </row>
    <row r="15" spans="1:11" ht="22.5" customHeight="1">
      <c r="A15" s="26" t="s">
        <v>139</v>
      </c>
      <c r="B15" s="45" t="s">
        <v>177</v>
      </c>
      <c r="C15" s="27" t="s">
        <v>141</v>
      </c>
      <c r="D15" s="28">
        <v>735</v>
      </c>
      <c r="E15" s="29"/>
      <c r="F15" s="30">
        <f t="shared" si="0"/>
        <v>0</v>
      </c>
      <c r="G15" s="31">
        <f t="shared" si="1"/>
        <v>0</v>
      </c>
    </row>
    <row r="16" spans="1:11" ht="22.5" customHeight="1">
      <c r="A16" s="26" t="s">
        <v>140</v>
      </c>
      <c r="B16" s="45" t="s">
        <v>178</v>
      </c>
      <c r="C16" s="27" t="s">
        <v>141</v>
      </c>
      <c r="D16" s="28">
        <v>107</v>
      </c>
      <c r="E16" s="29"/>
      <c r="F16" s="30">
        <f t="shared" si="0"/>
        <v>0</v>
      </c>
      <c r="G16" s="31">
        <f t="shared" si="1"/>
        <v>0</v>
      </c>
    </row>
    <row r="17" spans="1:13" ht="22.5" customHeight="1">
      <c r="A17" s="26" t="s">
        <v>188</v>
      </c>
      <c r="B17" s="45" t="s">
        <v>179</v>
      </c>
      <c r="C17" s="27" t="s">
        <v>141</v>
      </c>
      <c r="D17" s="28">
        <v>107</v>
      </c>
      <c r="E17" s="29"/>
      <c r="F17" s="30">
        <f t="shared" si="0"/>
        <v>0</v>
      </c>
      <c r="G17" s="31">
        <f t="shared" si="1"/>
        <v>0</v>
      </c>
    </row>
    <row r="18" spans="1:13" ht="22.5" customHeight="1">
      <c r="A18" s="26" t="s">
        <v>189</v>
      </c>
      <c r="B18" s="45" t="s">
        <v>180</v>
      </c>
      <c r="C18" s="27" t="s">
        <v>141</v>
      </c>
      <c r="D18" s="28">
        <v>107</v>
      </c>
      <c r="E18" s="29"/>
      <c r="F18" s="30">
        <f t="shared" si="0"/>
        <v>0</v>
      </c>
      <c r="G18" s="31">
        <f t="shared" si="1"/>
        <v>0</v>
      </c>
    </row>
    <row r="19" spans="1:13" ht="22.5" customHeight="1">
      <c r="A19" s="26" t="s">
        <v>190</v>
      </c>
      <c r="B19" s="27" t="s">
        <v>181</v>
      </c>
      <c r="C19" s="27" t="s">
        <v>141</v>
      </c>
      <c r="D19" s="28">
        <v>107</v>
      </c>
      <c r="E19" s="29"/>
      <c r="F19" s="30">
        <f t="shared" si="0"/>
        <v>0</v>
      </c>
      <c r="G19" s="31">
        <f t="shared" si="1"/>
        <v>0</v>
      </c>
    </row>
    <row r="20" spans="1:13" ht="22.5" customHeight="1">
      <c r="A20" s="26" t="s">
        <v>191</v>
      </c>
      <c r="B20" s="45" t="s">
        <v>210</v>
      </c>
      <c r="C20" s="27" t="s">
        <v>141</v>
      </c>
      <c r="D20" s="28">
        <v>326</v>
      </c>
      <c r="E20" s="29"/>
      <c r="F20" s="30">
        <f t="shared" si="0"/>
        <v>0</v>
      </c>
      <c r="G20" s="31">
        <f t="shared" si="1"/>
        <v>0</v>
      </c>
    </row>
    <row r="21" spans="1:13" ht="22.5" customHeight="1">
      <c r="A21" s="26" t="s">
        <v>192</v>
      </c>
      <c r="B21" s="45" t="s">
        <v>211</v>
      </c>
      <c r="C21" s="27" t="s">
        <v>141</v>
      </c>
      <c r="D21" s="28">
        <v>326</v>
      </c>
      <c r="E21" s="29"/>
      <c r="F21" s="30">
        <f t="shared" si="0"/>
        <v>0</v>
      </c>
      <c r="G21" s="31">
        <f t="shared" si="1"/>
        <v>0</v>
      </c>
    </row>
    <row r="22" spans="1:13" ht="22.5" customHeight="1">
      <c r="A22" s="26" t="s">
        <v>193</v>
      </c>
      <c r="B22" s="45" t="s">
        <v>212</v>
      </c>
      <c r="C22" s="27" t="s">
        <v>141</v>
      </c>
      <c r="D22" s="28">
        <v>326</v>
      </c>
      <c r="E22" s="29"/>
      <c r="F22" s="30">
        <f t="shared" si="0"/>
        <v>0</v>
      </c>
      <c r="G22" s="31">
        <f t="shared" si="1"/>
        <v>0</v>
      </c>
    </row>
    <row r="23" spans="1:13" ht="22.5" customHeight="1">
      <c r="A23" s="26" t="s">
        <v>194</v>
      </c>
      <c r="B23" s="27" t="s">
        <v>213</v>
      </c>
      <c r="C23" s="27" t="s">
        <v>141</v>
      </c>
      <c r="D23" s="28">
        <v>326</v>
      </c>
      <c r="E23" s="29"/>
      <c r="F23" s="30">
        <f t="shared" si="0"/>
        <v>0</v>
      </c>
      <c r="G23" s="31">
        <f t="shared" si="1"/>
        <v>0</v>
      </c>
    </row>
    <row r="24" spans="1:13" ht="22.5" customHeight="1">
      <c r="A24" s="26" t="s">
        <v>195</v>
      </c>
      <c r="B24" s="27" t="s">
        <v>186</v>
      </c>
      <c r="C24" s="27" t="s">
        <v>14</v>
      </c>
      <c r="D24" s="28">
        <v>204</v>
      </c>
      <c r="E24" s="29"/>
      <c r="F24" s="30">
        <f t="shared" si="0"/>
        <v>0</v>
      </c>
      <c r="G24" s="31">
        <f t="shared" si="1"/>
        <v>0</v>
      </c>
    </row>
    <row r="25" spans="1:13" ht="22.5" customHeight="1" thickBot="1">
      <c r="A25" s="33" t="s">
        <v>196</v>
      </c>
      <c r="B25" s="34" t="s">
        <v>187</v>
      </c>
      <c r="C25" s="34" t="s">
        <v>14</v>
      </c>
      <c r="D25" s="35">
        <v>230</v>
      </c>
      <c r="E25" s="36"/>
      <c r="F25" s="37">
        <f t="shared" si="0"/>
        <v>0</v>
      </c>
      <c r="G25" s="38">
        <f t="shared" si="1"/>
        <v>0</v>
      </c>
    </row>
    <row r="26" spans="1:13" ht="22.5" customHeight="1" thickTop="1" thickBot="1">
      <c r="A26" s="106" t="s">
        <v>138</v>
      </c>
      <c r="B26" s="107"/>
      <c r="C26" s="107"/>
      <c r="D26" s="107"/>
      <c r="E26" s="108"/>
      <c r="F26" s="39">
        <f>SUM(F10:F25)</f>
        <v>0</v>
      </c>
      <c r="G26" s="40">
        <f>SUM(G10:G25)</f>
        <v>0</v>
      </c>
    </row>
    <row r="27" spans="1:13" ht="22.5" customHeight="1" thickBot="1">
      <c r="A27" s="89" t="s">
        <v>19</v>
      </c>
      <c r="B27" s="90"/>
      <c r="C27" s="90"/>
      <c r="D27" s="90"/>
      <c r="E27" s="91"/>
      <c r="F27" s="50">
        <f>SUM(F8,F26)</f>
        <v>0</v>
      </c>
      <c r="G27" s="50">
        <f>SUM(G8,G26)</f>
        <v>0</v>
      </c>
    </row>
    <row r="28" spans="1:13" ht="22.5" customHeight="1">
      <c r="E28" s="32"/>
    </row>
    <row r="29" spans="1:13" ht="22.5" customHeight="1"/>
    <row r="30" spans="1:13" ht="22.5" customHeight="1"/>
    <row r="31" spans="1:13" s="68" customFormat="1" ht="22.5" customHeight="1">
      <c r="B31" s="25"/>
      <c r="C31" s="25"/>
      <c r="D31" s="53"/>
      <c r="E31" s="25"/>
      <c r="F31" s="54"/>
      <c r="G31" s="54"/>
      <c r="H31" s="25"/>
      <c r="I31" s="25"/>
      <c r="J31" s="25"/>
      <c r="K31" s="25"/>
      <c r="L31" s="25"/>
      <c r="M31" s="25"/>
    </row>
  </sheetData>
  <protectedRanges>
    <protectedRange sqref="E3 E8:E9 E26" name="Zakres1"/>
    <protectedRange sqref="E4" name="Zakres1_7"/>
    <protectedRange sqref="E5" name="Zakres1_8"/>
    <protectedRange sqref="E6" name="Zakres1_9"/>
    <protectedRange sqref="E7" name="Zakres1_10"/>
    <protectedRange sqref="E12:E15" name="Zakres1_1"/>
    <protectedRange sqref="E16:E19" name="Zakres1_1_1"/>
    <protectedRange sqref="E20:E23" name="Zakres1_1_1_1"/>
    <protectedRange sqref="E24:E25" name="Zakres1_6"/>
    <protectedRange sqref="E10:E11" name="Zakres1_2"/>
  </protectedRanges>
  <dataConsolidate link="1"/>
  <mergeCells count="7">
    <mergeCell ref="A27:E27"/>
    <mergeCell ref="A1:D1"/>
    <mergeCell ref="E1:G1"/>
    <mergeCell ref="B3:G3"/>
    <mergeCell ref="A8:E8"/>
    <mergeCell ref="B9:G9"/>
    <mergeCell ref="A26:E26"/>
  </mergeCells>
  <phoneticPr fontId="20" type="noConversion"/>
  <printOptions horizontalCentered="1"/>
  <pageMargins left="0.43307086614173229" right="0.23622047244094491" top="1.1417322834645669" bottom="0.74803149606299213" header="0.31496062992125984" footer="0.31496062992125984"/>
  <pageSetup paperSize="9" scale="57" orientation="portrait" r:id="rId1"/>
  <headerFooter alignWithMargins="0">
    <oddFooter>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78D8-5236-4D67-B0E4-78D10786BD42}">
  <sheetPr>
    <pageSetUpPr fitToPage="1"/>
  </sheetPr>
  <dimension ref="A1:M36"/>
  <sheetViews>
    <sheetView view="pageBreakPreview" zoomScaleNormal="100" zoomScaleSheetLayoutView="100" workbookViewId="0">
      <selection activeCell="E4" sqref="E4"/>
    </sheetView>
  </sheetViews>
  <sheetFormatPr defaultColWidth="9.140625" defaultRowHeight="15"/>
  <cols>
    <col min="1" max="1" width="5.5703125" style="52" customWidth="1"/>
    <col min="2" max="2" width="100.5703125" style="25" customWidth="1"/>
    <col min="3" max="3" width="6" style="25" customWidth="1"/>
    <col min="4" max="4" width="9.140625" style="53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6" t="s">
        <v>301</v>
      </c>
      <c r="B1" s="87"/>
      <c r="C1" s="87"/>
      <c r="D1" s="87"/>
      <c r="E1" s="87" t="s">
        <v>169</v>
      </c>
      <c r="F1" s="87"/>
      <c r="G1" s="88"/>
    </row>
    <row r="2" spans="1:11" s="22" customFormat="1" ht="33" customHeight="1">
      <c r="A2" s="17" t="s">
        <v>0</v>
      </c>
      <c r="B2" s="18" t="s">
        <v>8</v>
      </c>
      <c r="C2" s="19" t="s">
        <v>9</v>
      </c>
      <c r="D2" s="20" t="s">
        <v>1</v>
      </c>
      <c r="E2" s="19" t="s">
        <v>10</v>
      </c>
      <c r="F2" s="20" t="s">
        <v>11</v>
      </c>
      <c r="G2" s="21" t="s">
        <v>12</v>
      </c>
    </row>
    <row r="3" spans="1:11" ht="22.5" customHeight="1">
      <c r="A3" s="23" t="s">
        <v>21</v>
      </c>
      <c r="B3" s="92" t="s">
        <v>128</v>
      </c>
      <c r="C3" s="93"/>
      <c r="D3" s="93"/>
      <c r="E3" s="93"/>
      <c r="F3" s="93"/>
      <c r="G3" s="94"/>
      <c r="H3" s="32"/>
      <c r="I3" s="32"/>
      <c r="J3" s="32"/>
      <c r="K3" s="32"/>
    </row>
    <row r="4" spans="1:11" ht="22.5" customHeight="1">
      <c r="A4" s="26" t="s">
        <v>22</v>
      </c>
      <c r="B4" s="45" t="s">
        <v>248</v>
      </c>
      <c r="C4" s="27" t="s">
        <v>13</v>
      </c>
      <c r="D4" s="28">
        <v>5</v>
      </c>
      <c r="E4" s="44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>
      <c r="A5" s="26" t="s">
        <v>23</v>
      </c>
      <c r="B5" s="27" t="s">
        <v>292</v>
      </c>
      <c r="C5" s="27" t="s">
        <v>13</v>
      </c>
      <c r="D5" s="43">
        <v>8</v>
      </c>
      <c r="E5" s="44"/>
      <c r="F5" s="30">
        <f>ROUND((D5*E5),2)</f>
        <v>0</v>
      </c>
      <c r="G5" s="31">
        <f>ROUND((F5*(1.23)),2)</f>
        <v>0</v>
      </c>
      <c r="H5" s="32"/>
      <c r="I5" s="32"/>
      <c r="J5" s="32"/>
      <c r="K5" s="32"/>
    </row>
    <row r="6" spans="1:11" ht="22.5" customHeight="1">
      <c r="A6" s="26" t="s">
        <v>134</v>
      </c>
      <c r="B6" s="46" t="s">
        <v>247</v>
      </c>
      <c r="C6" s="42" t="s">
        <v>14</v>
      </c>
      <c r="D6" s="43">
        <v>161.9</v>
      </c>
      <c r="E6" s="29"/>
      <c r="F6" s="30">
        <f>ROUND((D6*E6),2)</f>
        <v>0</v>
      </c>
      <c r="G6" s="31">
        <f>ROUND((F6*(1.23)),2)</f>
        <v>0</v>
      </c>
      <c r="H6" s="32"/>
      <c r="I6" s="32"/>
      <c r="J6" s="32"/>
      <c r="K6" s="32"/>
    </row>
    <row r="7" spans="1:11" ht="22.5" customHeight="1" thickBot="1">
      <c r="A7" s="26" t="s">
        <v>135</v>
      </c>
      <c r="B7" s="27" t="s">
        <v>130</v>
      </c>
      <c r="C7" s="34" t="s">
        <v>14</v>
      </c>
      <c r="D7" s="35">
        <v>30.4</v>
      </c>
      <c r="E7" s="69"/>
      <c r="F7" s="37">
        <f>ROUND((D7*E7),2)</f>
        <v>0</v>
      </c>
      <c r="G7" s="38">
        <f>ROUND((F7*(1.23)),2)</f>
        <v>0</v>
      </c>
      <c r="H7" s="32"/>
      <c r="I7" s="32"/>
      <c r="J7" s="32"/>
      <c r="K7" s="32"/>
    </row>
    <row r="8" spans="1:11" ht="22.5" customHeight="1" thickTop="1">
      <c r="A8" s="98" t="s">
        <v>129</v>
      </c>
      <c r="B8" s="99"/>
      <c r="C8" s="99"/>
      <c r="D8" s="99"/>
      <c r="E8" s="100"/>
      <c r="F8" s="39">
        <f>SUM(F4:F7)</f>
        <v>0</v>
      </c>
      <c r="G8" s="40">
        <f>SUM(G4:G7)</f>
        <v>0</v>
      </c>
      <c r="H8" s="32"/>
      <c r="I8" s="32"/>
      <c r="J8" s="32"/>
      <c r="K8" s="32"/>
    </row>
    <row r="9" spans="1:11" ht="22.5" customHeight="1">
      <c r="A9" s="47" t="s">
        <v>27</v>
      </c>
      <c r="B9" s="92" t="s">
        <v>143</v>
      </c>
      <c r="C9" s="93"/>
      <c r="D9" s="93"/>
      <c r="E9" s="93"/>
      <c r="F9" s="93"/>
      <c r="G9" s="94"/>
      <c r="H9" s="32"/>
      <c r="I9" s="32"/>
      <c r="J9" s="32"/>
      <c r="K9" s="32"/>
    </row>
    <row r="10" spans="1:11" ht="22.5" customHeight="1">
      <c r="A10" s="26" t="s">
        <v>42</v>
      </c>
      <c r="B10" s="27" t="s">
        <v>290</v>
      </c>
      <c r="C10" s="27" t="s">
        <v>141</v>
      </c>
      <c r="D10" s="28">
        <f>D12+D21+D25+D17</f>
        <v>2694.5</v>
      </c>
      <c r="E10" s="29"/>
      <c r="F10" s="30">
        <f t="shared" ref="F10:F30" si="0">ROUND((D10*E10),2)</f>
        <v>0</v>
      </c>
      <c r="G10" s="31">
        <f t="shared" ref="G10:G30" si="1">ROUND((F10*(1.23)),2)</f>
        <v>0</v>
      </c>
      <c r="H10" s="32"/>
      <c r="I10" s="32"/>
      <c r="J10" s="32"/>
      <c r="K10" s="32"/>
    </row>
    <row r="11" spans="1:11" ht="22.5" customHeight="1">
      <c r="A11" s="26" t="s">
        <v>28</v>
      </c>
      <c r="B11" s="27" t="s">
        <v>124</v>
      </c>
      <c r="C11" s="27" t="s">
        <v>142</v>
      </c>
      <c r="D11" s="28">
        <f>D12*0.53+D21*0.53+D25*0.53+D16*0.63</f>
        <v>1430.8350000000003</v>
      </c>
      <c r="E11" s="29"/>
      <c r="F11" s="30">
        <f t="shared" si="0"/>
        <v>0</v>
      </c>
      <c r="G11" s="31">
        <f t="shared" si="1"/>
        <v>0</v>
      </c>
      <c r="H11" s="32"/>
      <c r="I11" s="32"/>
      <c r="J11" s="32"/>
      <c r="K11" s="32"/>
    </row>
    <row r="12" spans="1:11" ht="22.5" customHeight="1">
      <c r="A12" s="26" t="s">
        <v>29</v>
      </c>
      <c r="B12" s="45" t="s">
        <v>174</v>
      </c>
      <c r="C12" s="27" t="s">
        <v>141</v>
      </c>
      <c r="D12" s="28">
        <v>847</v>
      </c>
      <c r="E12" s="29"/>
      <c r="F12" s="30">
        <f t="shared" si="0"/>
        <v>0</v>
      </c>
      <c r="G12" s="31">
        <f t="shared" si="1"/>
        <v>0</v>
      </c>
    </row>
    <row r="13" spans="1:11" ht="22.5" customHeight="1">
      <c r="A13" s="26" t="s">
        <v>30</v>
      </c>
      <c r="B13" s="45" t="s">
        <v>175</v>
      </c>
      <c r="C13" s="27" t="s">
        <v>141</v>
      </c>
      <c r="D13" s="28">
        <v>847</v>
      </c>
      <c r="E13" s="29"/>
      <c r="F13" s="30">
        <f t="shared" si="0"/>
        <v>0</v>
      </c>
      <c r="G13" s="31">
        <f t="shared" si="1"/>
        <v>0</v>
      </c>
    </row>
    <row r="14" spans="1:11" ht="22.5" customHeight="1">
      <c r="A14" s="26" t="s">
        <v>31</v>
      </c>
      <c r="B14" s="45" t="s">
        <v>176</v>
      </c>
      <c r="C14" s="27" t="s">
        <v>141</v>
      </c>
      <c r="D14" s="28">
        <v>847</v>
      </c>
      <c r="E14" s="29"/>
      <c r="F14" s="30">
        <f t="shared" si="0"/>
        <v>0</v>
      </c>
      <c r="G14" s="31">
        <f t="shared" si="1"/>
        <v>0</v>
      </c>
    </row>
    <row r="15" spans="1:11" ht="22.5" customHeight="1">
      <c r="A15" s="26" t="s">
        <v>139</v>
      </c>
      <c r="B15" s="45" t="s">
        <v>177</v>
      </c>
      <c r="C15" s="27" t="s">
        <v>141</v>
      </c>
      <c r="D15" s="28">
        <v>847</v>
      </c>
      <c r="E15" s="29"/>
      <c r="F15" s="30">
        <f t="shared" si="0"/>
        <v>0</v>
      </c>
      <c r="G15" s="31">
        <f t="shared" si="1"/>
        <v>0</v>
      </c>
    </row>
    <row r="16" spans="1:11" ht="22.5" customHeight="1">
      <c r="A16" s="26" t="s">
        <v>140</v>
      </c>
      <c r="B16" s="45" t="s">
        <v>242</v>
      </c>
      <c r="C16" s="27" t="s">
        <v>141</v>
      </c>
      <c r="D16" s="28">
        <v>27.5</v>
      </c>
      <c r="E16" s="29"/>
      <c r="F16" s="30">
        <f t="shared" si="0"/>
        <v>0</v>
      </c>
      <c r="G16" s="31">
        <f t="shared" si="1"/>
        <v>0</v>
      </c>
    </row>
    <row r="17" spans="1:7" ht="22.5" customHeight="1">
      <c r="A17" s="26" t="s">
        <v>188</v>
      </c>
      <c r="B17" s="45" t="s">
        <v>243</v>
      </c>
      <c r="C17" s="27" t="s">
        <v>141</v>
      </c>
      <c r="D17" s="28">
        <v>27.5</v>
      </c>
      <c r="E17" s="29"/>
      <c r="F17" s="30">
        <f t="shared" si="0"/>
        <v>0</v>
      </c>
      <c r="G17" s="31">
        <f t="shared" si="1"/>
        <v>0</v>
      </c>
    </row>
    <row r="18" spans="1:7" ht="22.5" customHeight="1">
      <c r="A18" s="26" t="s">
        <v>189</v>
      </c>
      <c r="B18" s="45" t="s">
        <v>244</v>
      </c>
      <c r="C18" s="27" t="s">
        <v>141</v>
      </c>
      <c r="D18" s="28">
        <v>27.5</v>
      </c>
      <c r="E18" s="29"/>
      <c r="F18" s="30">
        <f t="shared" si="0"/>
        <v>0</v>
      </c>
      <c r="G18" s="31">
        <f t="shared" si="1"/>
        <v>0</v>
      </c>
    </row>
    <row r="19" spans="1:7" ht="22.5" customHeight="1">
      <c r="A19" s="26" t="s">
        <v>190</v>
      </c>
      <c r="B19" s="45" t="s">
        <v>245</v>
      </c>
      <c r="C19" s="27" t="s">
        <v>141</v>
      </c>
      <c r="D19" s="28">
        <v>27.5</v>
      </c>
      <c r="E19" s="29"/>
      <c r="F19" s="30">
        <f t="shared" si="0"/>
        <v>0</v>
      </c>
      <c r="G19" s="31">
        <f t="shared" si="1"/>
        <v>0</v>
      </c>
    </row>
    <row r="20" spans="1:7" ht="22.5" customHeight="1">
      <c r="A20" s="26" t="s">
        <v>191</v>
      </c>
      <c r="B20" s="45" t="s">
        <v>246</v>
      </c>
      <c r="C20" s="27" t="s">
        <v>141</v>
      </c>
      <c r="D20" s="28">
        <v>27.5</v>
      </c>
      <c r="E20" s="29"/>
      <c r="F20" s="30">
        <f t="shared" si="0"/>
        <v>0</v>
      </c>
      <c r="G20" s="31">
        <f t="shared" si="1"/>
        <v>0</v>
      </c>
    </row>
    <row r="21" spans="1:7" ht="22.5" customHeight="1">
      <c r="A21" s="26" t="s">
        <v>192</v>
      </c>
      <c r="B21" s="45" t="s">
        <v>178</v>
      </c>
      <c r="C21" s="27" t="s">
        <v>141</v>
      </c>
      <c r="D21" s="28">
        <v>1500</v>
      </c>
      <c r="E21" s="29"/>
      <c r="F21" s="30">
        <f t="shared" si="0"/>
        <v>0</v>
      </c>
      <c r="G21" s="31">
        <f t="shared" si="1"/>
        <v>0</v>
      </c>
    </row>
    <row r="22" spans="1:7" ht="22.5" customHeight="1">
      <c r="A22" s="26" t="s">
        <v>193</v>
      </c>
      <c r="B22" s="45" t="s">
        <v>179</v>
      </c>
      <c r="C22" s="27" t="s">
        <v>141</v>
      </c>
      <c r="D22" s="28">
        <v>1500</v>
      </c>
      <c r="E22" s="29"/>
      <c r="F22" s="30">
        <f t="shared" si="0"/>
        <v>0</v>
      </c>
      <c r="G22" s="31">
        <f t="shared" si="1"/>
        <v>0</v>
      </c>
    </row>
    <row r="23" spans="1:7" ht="22.5" customHeight="1">
      <c r="A23" s="26" t="s">
        <v>194</v>
      </c>
      <c r="B23" s="45" t="s">
        <v>180</v>
      </c>
      <c r="C23" s="27" t="s">
        <v>141</v>
      </c>
      <c r="D23" s="28">
        <v>1500</v>
      </c>
      <c r="E23" s="29"/>
      <c r="F23" s="30">
        <f t="shared" si="0"/>
        <v>0</v>
      </c>
      <c r="G23" s="31">
        <f t="shared" si="1"/>
        <v>0</v>
      </c>
    </row>
    <row r="24" spans="1:7" ht="22.5" customHeight="1">
      <c r="A24" s="26" t="s">
        <v>195</v>
      </c>
      <c r="B24" s="27" t="s">
        <v>181</v>
      </c>
      <c r="C24" s="27" t="s">
        <v>141</v>
      </c>
      <c r="D24" s="28">
        <v>1500</v>
      </c>
      <c r="E24" s="29"/>
      <c r="F24" s="30">
        <f t="shared" si="0"/>
        <v>0</v>
      </c>
      <c r="G24" s="31">
        <f t="shared" si="1"/>
        <v>0</v>
      </c>
    </row>
    <row r="25" spans="1:7" ht="22.5" customHeight="1">
      <c r="A25" s="26" t="s">
        <v>196</v>
      </c>
      <c r="B25" s="45" t="s">
        <v>210</v>
      </c>
      <c r="C25" s="27" t="s">
        <v>141</v>
      </c>
      <c r="D25" s="28">
        <v>320</v>
      </c>
      <c r="E25" s="29"/>
      <c r="F25" s="30">
        <f t="shared" si="0"/>
        <v>0</v>
      </c>
      <c r="G25" s="31">
        <f t="shared" si="1"/>
        <v>0</v>
      </c>
    </row>
    <row r="26" spans="1:7" ht="22.5" customHeight="1">
      <c r="A26" s="26" t="s">
        <v>197</v>
      </c>
      <c r="B26" s="45" t="s">
        <v>211</v>
      </c>
      <c r="C26" s="27" t="s">
        <v>141</v>
      </c>
      <c r="D26" s="28">
        <v>320</v>
      </c>
      <c r="E26" s="29"/>
      <c r="F26" s="30">
        <f t="shared" si="0"/>
        <v>0</v>
      </c>
      <c r="G26" s="31">
        <f t="shared" si="1"/>
        <v>0</v>
      </c>
    </row>
    <row r="27" spans="1:7" ht="22.5" customHeight="1">
      <c r="A27" s="26" t="s">
        <v>198</v>
      </c>
      <c r="B27" s="45" t="s">
        <v>212</v>
      </c>
      <c r="C27" s="27" t="s">
        <v>141</v>
      </c>
      <c r="D27" s="28">
        <v>320</v>
      </c>
      <c r="E27" s="29"/>
      <c r="F27" s="30">
        <f t="shared" si="0"/>
        <v>0</v>
      </c>
      <c r="G27" s="31">
        <f t="shared" si="1"/>
        <v>0</v>
      </c>
    </row>
    <row r="28" spans="1:7" ht="22.5" customHeight="1">
      <c r="A28" s="26" t="s">
        <v>199</v>
      </c>
      <c r="B28" s="27" t="s">
        <v>213</v>
      </c>
      <c r="C28" s="27" t="s">
        <v>141</v>
      </c>
      <c r="D28" s="28">
        <v>320</v>
      </c>
      <c r="E28" s="29"/>
      <c r="F28" s="30">
        <f t="shared" si="0"/>
        <v>0</v>
      </c>
      <c r="G28" s="31">
        <f t="shared" si="1"/>
        <v>0</v>
      </c>
    </row>
    <row r="29" spans="1:7" ht="22.5" customHeight="1">
      <c r="A29" s="26" t="s">
        <v>200</v>
      </c>
      <c r="B29" s="27" t="s">
        <v>186</v>
      </c>
      <c r="C29" s="27" t="s">
        <v>14</v>
      </c>
      <c r="D29" s="28">
        <v>305</v>
      </c>
      <c r="E29" s="29"/>
      <c r="F29" s="30">
        <f t="shared" si="0"/>
        <v>0</v>
      </c>
      <c r="G29" s="31">
        <f t="shared" si="1"/>
        <v>0</v>
      </c>
    </row>
    <row r="30" spans="1:7" ht="22.5" customHeight="1" thickBot="1">
      <c r="A30" s="33" t="s">
        <v>201</v>
      </c>
      <c r="B30" s="34" t="s">
        <v>187</v>
      </c>
      <c r="C30" s="34" t="s">
        <v>14</v>
      </c>
      <c r="D30" s="35">
        <v>150</v>
      </c>
      <c r="E30" s="36"/>
      <c r="F30" s="37">
        <f t="shared" si="0"/>
        <v>0</v>
      </c>
      <c r="G30" s="38">
        <f t="shared" si="1"/>
        <v>0</v>
      </c>
    </row>
    <row r="31" spans="1:7" ht="22.5" customHeight="1" thickTop="1" thickBot="1">
      <c r="A31" s="106" t="s">
        <v>138</v>
      </c>
      <c r="B31" s="107"/>
      <c r="C31" s="107"/>
      <c r="D31" s="107"/>
      <c r="E31" s="108"/>
      <c r="F31" s="39">
        <f>SUM(F10:F30)</f>
        <v>0</v>
      </c>
      <c r="G31" s="40">
        <f>SUM(G10:G30)</f>
        <v>0</v>
      </c>
    </row>
    <row r="32" spans="1:7" ht="22.5" customHeight="1" thickBot="1">
      <c r="A32" s="89" t="s">
        <v>19</v>
      </c>
      <c r="B32" s="90"/>
      <c r="C32" s="90"/>
      <c r="D32" s="90"/>
      <c r="E32" s="91"/>
      <c r="F32" s="50">
        <f>SUM(F8,F31)</f>
        <v>0</v>
      </c>
      <c r="G32" s="50">
        <f>SUM(G8,G31)</f>
        <v>0</v>
      </c>
    </row>
    <row r="33" spans="2:13" ht="22.5" customHeight="1">
      <c r="E33" s="32"/>
    </row>
    <row r="34" spans="2:13" ht="22.5" customHeight="1"/>
    <row r="35" spans="2:13" ht="22.5" customHeight="1"/>
    <row r="36" spans="2:13" s="68" customFormat="1" ht="22.5" customHeight="1">
      <c r="B36" s="25"/>
      <c r="C36" s="25"/>
      <c r="D36" s="53"/>
      <c r="E36" s="25"/>
      <c r="F36" s="54"/>
      <c r="G36" s="54"/>
      <c r="H36" s="25"/>
      <c r="I36" s="25"/>
      <c r="J36" s="25"/>
      <c r="K36" s="25"/>
      <c r="L36" s="25"/>
      <c r="M36" s="25"/>
    </row>
  </sheetData>
  <protectedRanges>
    <protectedRange sqref="E3 E31 E7:E9" name="Zakres1"/>
    <protectedRange sqref="E4" name="Zakres1_2"/>
    <protectedRange sqref="E5" name="Zakres1_8"/>
    <protectedRange sqref="E6" name="Zakres1_10"/>
    <protectedRange sqref="E12:E15" name="Zakres1_1_1"/>
    <protectedRange sqref="E16:E20" name="Zakres1_3"/>
    <protectedRange sqref="E21:E24" name="Zakres1_1_1_1"/>
    <protectedRange sqref="E25:E28" name="Zakres1_1_1_2"/>
    <protectedRange sqref="E29:E30" name="Zakres1_6"/>
    <protectedRange sqref="E10:E11" name="Zakres1_2_1"/>
  </protectedRanges>
  <dataConsolidate link="1"/>
  <mergeCells count="7">
    <mergeCell ref="A32:E32"/>
    <mergeCell ref="A1:D1"/>
    <mergeCell ref="E1:G1"/>
    <mergeCell ref="B3:G3"/>
    <mergeCell ref="A8:E8"/>
    <mergeCell ref="B9:G9"/>
    <mergeCell ref="A31:E31"/>
  </mergeCells>
  <phoneticPr fontId="20" type="noConversion"/>
  <printOptions horizontalCentered="1"/>
  <pageMargins left="0.43307086614173229" right="0.23622047244094491" top="1.1417322834645669" bottom="0.74803149606299213" header="0.31496062992125984" footer="0.31496062992125984"/>
  <pageSetup paperSize="9" scale="57" orientation="portrait" r:id="rId1"/>
  <headerFooter alignWithMargins="0">
    <oddFooter>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1CD2-79E2-41E0-A3D5-FC5A5C7A8A89}">
  <sheetPr>
    <pageSetUpPr fitToPage="1"/>
  </sheetPr>
  <dimension ref="A1:M31"/>
  <sheetViews>
    <sheetView view="pageBreakPreview" zoomScaleNormal="100" zoomScaleSheetLayoutView="100" workbookViewId="0">
      <selection activeCell="E4" sqref="E4"/>
    </sheetView>
  </sheetViews>
  <sheetFormatPr defaultColWidth="9.140625" defaultRowHeight="15"/>
  <cols>
    <col min="1" max="1" width="5.5703125" style="52" customWidth="1"/>
    <col min="2" max="2" width="100.5703125" style="25" customWidth="1"/>
    <col min="3" max="3" width="6" style="25" customWidth="1"/>
    <col min="4" max="4" width="9.140625" style="53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6" t="s">
        <v>302</v>
      </c>
      <c r="B1" s="87"/>
      <c r="C1" s="87"/>
      <c r="D1" s="87"/>
      <c r="E1" s="87" t="s">
        <v>169</v>
      </c>
      <c r="F1" s="87"/>
      <c r="G1" s="88"/>
    </row>
    <row r="2" spans="1:11" s="22" customFormat="1" ht="33" customHeight="1">
      <c r="A2" s="17" t="s">
        <v>0</v>
      </c>
      <c r="B2" s="18" t="s">
        <v>8</v>
      </c>
      <c r="C2" s="19" t="s">
        <v>9</v>
      </c>
      <c r="D2" s="20" t="s">
        <v>1</v>
      </c>
      <c r="E2" s="19" t="s">
        <v>10</v>
      </c>
      <c r="F2" s="20" t="s">
        <v>11</v>
      </c>
      <c r="G2" s="21" t="s">
        <v>12</v>
      </c>
    </row>
    <row r="3" spans="1:11" ht="22.5" customHeight="1">
      <c r="A3" s="23" t="s">
        <v>21</v>
      </c>
      <c r="B3" s="92" t="s">
        <v>128</v>
      </c>
      <c r="C3" s="93"/>
      <c r="D3" s="93"/>
      <c r="E3" s="93"/>
      <c r="F3" s="93"/>
      <c r="G3" s="94"/>
      <c r="H3" s="32"/>
      <c r="I3" s="32"/>
      <c r="J3" s="32"/>
      <c r="K3" s="32"/>
    </row>
    <row r="4" spans="1:11" ht="22.5" customHeight="1">
      <c r="A4" s="26" t="s">
        <v>22</v>
      </c>
      <c r="B4" s="45" t="s">
        <v>249</v>
      </c>
      <c r="C4" s="27" t="s">
        <v>13</v>
      </c>
      <c r="D4" s="28">
        <v>1</v>
      </c>
      <c r="E4" s="29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>
      <c r="A5" s="26" t="s">
        <v>23</v>
      </c>
      <c r="B5" s="27" t="s">
        <v>292</v>
      </c>
      <c r="C5" s="27" t="s">
        <v>13</v>
      </c>
      <c r="D5" s="43">
        <v>2</v>
      </c>
      <c r="E5" s="44"/>
      <c r="F5" s="30">
        <f>ROUND((D5*E5),2)</f>
        <v>0</v>
      </c>
      <c r="G5" s="31">
        <f>ROUND((F5*(1.23)),2)</f>
        <v>0</v>
      </c>
      <c r="H5" s="32"/>
      <c r="I5" s="32"/>
      <c r="J5" s="32"/>
      <c r="K5" s="32"/>
    </row>
    <row r="6" spans="1:11" ht="22.5" customHeight="1">
      <c r="A6" s="26" t="s">
        <v>134</v>
      </c>
      <c r="B6" s="46" t="s">
        <v>131</v>
      </c>
      <c r="C6" s="42" t="s">
        <v>14</v>
      </c>
      <c r="D6" s="43">
        <v>11.4</v>
      </c>
      <c r="E6" s="44"/>
      <c r="F6" s="30">
        <f>ROUND((D6*E6),2)</f>
        <v>0</v>
      </c>
      <c r="G6" s="31">
        <f>ROUND((F6*(1.23)),2)</f>
        <v>0</v>
      </c>
      <c r="H6" s="32"/>
      <c r="I6" s="32"/>
      <c r="J6" s="32"/>
      <c r="K6" s="32"/>
    </row>
    <row r="7" spans="1:11" ht="22.5" customHeight="1" thickBot="1">
      <c r="A7" s="26" t="s">
        <v>135</v>
      </c>
      <c r="B7" s="27" t="s">
        <v>130</v>
      </c>
      <c r="C7" s="34" t="s">
        <v>14</v>
      </c>
      <c r="D7" s="35">
        <v>8</v>
      </c>
      <c r="E7" s="36"/>
      <c r="F7" s="37">
        <f>ROUND((D7*E7),2)</f>
        <v>0</v>
      </c>
      <c r="G7" s="38">
        <f>ROUND((F7*(1.23)),2)</f>
        <v>0</v>
      </c>
      <c r="H7" s="32"/>
      <c r="I7" s="32"/>
      <c r="J7" s="32"/>
      <c r="K7" s="32"/>
    </row>
    <row r="8" spans="1:11" ht="22.5" customHeight="1" thickTop="1">
      <c r="A8" s="98" t="s">
        <v>129</v>
      </c>
      <c r="B8" s="99"/>
      <c r="C8" s="99"/>
      <c r="D8" s="99"/>
      <c r="E8" s="100"/>
      <c r="F8" s="39">
        <f>SUM(F4:F7)</f>
        <v>0</v>
      </c>
      <c r="G8" s="40">
        <f>SUM(G4:G7)</f>
        <v>0</v>
      </c>
      <c r="H8" s="32"/>
      <c r="I8" s="32"/>
      <c r="J8" s="32"/>
      <c r="K8" s="32"/>
    </row>
    <row r="9" spans="1:11" ht="22.5" customHeight="1">
      <c r="A9" s="47" t="s">
        <v>27</v>
      </c>
      <c r="B9" s="92" t="s">
        <v>143</v>
      </c>
      <c r="C9" s="93"/>
      <c r="D9" s="93"/>
      <c r="E9" s="93"/>
      <c r="F9" s="93"/>
      <c r="G9" s="94"/>
      <c r="H9" s="32"/>
      <c r="I9" s="32"/>
      <c r="J9" s="32"/>
      <c r="K9" s="32"/>
    </row>
    <row r="10" spans="1:11" ht="22.5" customHeight="1">
      <c r="A10" s="26" t="s">
        <v>42</v>
      </c>
      <c r="B10" s="27" t="s">
        <v>290</v>
      </c>
      <c r="C10" s="27" t="s">
        <v>141</v>
      </c>
      <c r="D10" s="28">
        <f>D12+D16+D20</f>
        <v>586</v>
      </c>
      <c r="E10" s="29"/>
      <c r="F10" s="30">
        <f t="shared" ref="F10:F25" si="0">ROUND((D10*E10),2)</f>
        <v>0</v>
      </c>
      <c r="G10" s="31">
        <f t="shared" ref="G10:G25" si="1">ROUND((F10*(1.23)),2)</f>
        <v>0</v>
      </c>
      <c r="H10" s="32"/>
      <c r="I10" s="32"/>
      <c r="J10" s="32"/>
      <c r="K10" s="32"/>
    </row>
    <row r="11" spans="1:11" ht="22.5" customHeight="1">
      <c r="A11" s="26" t="s">
        <v>28</v>
      </c>
      <c r="B11" s="27" t="s">
        <v>124</v>
      </c>
      <c r="C11" s="27" t="s">
        <v>142</v>
      </c>
      <c r="D11" s="28">
        <f>D12*0.53+D16*0.53+D20*0.53</f>
        <v>310.58000000000004</v>
      </c>
      <c r="E11" s="29"/>
      <c r="F11" s="30">
        <f t="shared" si="0"/>
        <v>0</v>
      </c>
      <c r="G11" s="31">
        <f t="shared" si="1"/>
        <v>0</v>
      </c>
      <c r="H11" s="32"/>
      <c r="I11" s="32"/>
      <c r="J11" s="32"/>
      <c r="K11" s="32"/>
    </row>
    <row r="12" spans="1:11" ht="22.5" customHeight="1">
      <c r="A12" s="26" t="s">
        <v>29</v>
      </c>
      <c r="B12" s="45" t="s">
        <v>174</v>
      </c>
      <c r="C12" s="27" t="s">
        <v>141</v>
      </c>
      <c r="D12" s="28">
        <v>420</v>
      </c>
      <c r="E12" s="29"/>
      <c r="F12" s="30">
        <f t="shared" si="0"/>
        <v>0</v>
      </c>
      <c r="G12" s="31">
        <f t="shared" si="1"/>
        <v>0</v>
      </c>
    </row>
    <row r="13" spans="1:11" ht="22.5" customHeight="1">
      <c r="A13" s="26" t="s">
        <v>30</v>
      </c>
      <c r="B13" s="45" t="s">
        <v>175</v>
      </c>
      <c r="C13" s="27" t="s">
        <v>141</v>
      </c>
      <c r="D13" s="28">
        <v>420</v>
      </c>
      <c r="E13" s="29"/>
      <c r="F13" s="30">
        <f t="shared" si="0"/>
        <v>0</v>
      </c>
      <c r="G13" s="31">
        <f t="shared" si="1"/>
        <v>0</v>
      </c>
    </row>
    <row r="14" spans="1:11" ht="22.5" customHeight="1">
      <c r="A14" s="26" t="s">
        <v>31</v>
      </c>
      <c r="B14" s="45" t="s">
        <v>176</v>
      </c>
      <c r="C14" s="27" t="s">
        <v>141</v>
      </c>
      <c r="D14" s="28">
        <v>420</v>
      </c>
      <c r="E14" s="29"/>
      <c r="F14" s="30">
        <f t="shared" si="0"/>
        <v>0</v>
      </c>
      <c r="G14" s="31">
        <f t="shared" si="1"/>
        <v>0</v>
      </c>
    </row>
    <row r="15" spans="1:11" ht="22.5" customHeight="1">
      <c r="A15" s="26" t="s">
        <v>139</v>
      </c>
      <c r="B15" s="45" t="s">
        <v>177</v>
      </c>
      <c r="C15" s="27" t="s">
        <v>141</v>
      </c>
      <c r="D15" s="28">
        <v>420</v>
      </c>
      <c r="E15" s="29"/>
      <c r="F15" s="30">
        <f t="shared" si="0"/>
        <v>0</v>
      </c>
      <c r="G15" s="31">
        <f t="shared" si="1"/>
        <v>0</v>
      </c>
    </row>
    <row r="16" spans="1:11" ht="22.5" customHeight="1">
      <c r="A16" s="26" t="s">
        <v>140</v>
      </c>
      <c r="B16" s="45" t="s">
        <v>178</v>
      </c>
      <c r="C16" s="27" t="s">
        <v>141</v>
      </c>
      <c r="D16" s="28">
        <v>16</v>
      </c>
      <c r="E16" s="29"/>
      <c r="F16" s="30">
        <f t="shared" si="0"/>
        <v>0</v>
      </c>
      <c r="G16" s="31">
        <f t="shared" si="1"/>
        <v>0</v>
      </c>
    </row>
    <row r="17" spans="1:13" ht="22.5" customHeight="1">
      <c r="A17" s="26" t="s">
        <v>188</v>
      </c>
      <c r="B17" s="45" t="s">
        <v>179</v>
      </c>
      <c r="C17" s="27" t="s">
        <v>141</v>
      </c>
      <c r="D17" s="28">
        <v>16</v>
      </c>
      <c r="E17" s="29"/>
      <c r="F17" s="30">
        <f t="shared" si="0"/>
        <v>0</v>
      </c>
      <c r="G17" s="31">
        <f t="shared" si="1"/>
        <v>0</v>
      </c>
    </row>
    <row r="18" spans="1:13" ht="22.5" customHeight="1">
      <c r="A18" s="26" t="s">
        <v>189</v>
      </c>
      <c r="B18" s="45" t="s">
        <v>180</v>
      </c>
      <c r="C18" s="27" t="s">
        <v>141</v>
      </c>
      <c r="D18" s="28">
        <v>16</v>
      </c>
      <c r="E18" s="29"/>
      <c r="F18" s="30">
        <f t="shared" si="0"/>
        <v>0</v>
      </c>
      <c r="G18" s="31">
        <f t="shared" si="1"/>
        <v>0</v>
      </c>
    </row>
    <row r="19" spans="1:13" ht="22.5" customHeight="1">
      <c r="A19" s="26" t="s">
        <v>190</v>
      </c>
      <c r="B19" s="27" t="s">
        <v>181</v>
      </c>
      <c r="C19" s="27" t="s">
        <v>141</v>
      </c>
      <c r="D19" s="28">
        <v>16</v>
      </c>
      <c r="E19" s="29"/>
      <c r="F19" s="30">
        <f t="shared" si="0"/>
        <v>0</v>
      </c>
      <c r="G19" s="31">
        <f t="shared" si="1"/>
        <v>0</v>
      </c>
    </row>
    <row r="20" spans="1:13" ht="22.5" customHeight="1">
      <c r="A20" s="26" t="s">
        <v>191</v>
      </c>
      <c r="B20" s="45" t="s">
        <v>210</v>
      </c>
      <c r="C20" s="27" t="s">
        <v>141</v>
      </c>
      <c r="D20" s="28">
        <v>150</v>
      </c>
      <c r="E20" s="29"/>
      <c r="F20" s="30">
        <f t="shared" si="0"/>
        <v>0</v>
      </c>
      <c r="G20" s="31">
        <f t="shared" si="1"/>
        <v>0</v>
      </c>
    </row>
    <row r="21" spans="1:13" ht="22.5" customHeight="1">
      <c r="A21" s="26" t="s">
        <v>192</v>
      </c>
      <c r="B21" s="45" t="s">
        <v>211</v>
      </c>
      <c r="C21" s="27" t="s">
        <v>141</v>
      </c>
      <c r="D21" s="28">
        <v>150</v>
      </c>
      <c r="E21" s="29"/>
      <c r="F21" s="30">
        <f t="shared" si="0"/>
        <v>0</v>
      </c>
      <c r="G21" s="31">
        <f t="shared" si="1"/>
        <v>0</v>
      </c>
    </row>
    <row r="22" spans="1:13" ht="22.5" customHeight="1">
      <c r="A22" s="26" t="s">
        <v>193</v>
      </c>
      <c r="B22" s="45" t="s">
        <v>212</v>
      </c>
      <c r="C22" s="27" t="s">
        <v>141</v>
      </c>
      <c r="D22" s="28">
        <v>150</v>
      </c>
      <c r="E22" s="29"/>
      <c r="F22" s="30">
        <f t="shared" si="0"/>
        <v>0</v>
      </c>
      <c r="G22" s="31">
        <f t="shared" si="1"/>
        <v>0</v>
      </c>
    </row>
    <row r="23" spans="1:13" ht="22.5" customHeight="1">
      <c r="A23" s="26" t="s">
        <v>194</v>
      </c>
      <c r="B23" s="27" t="s">
        <v>213</v>
      </c>
      <c r="C23" s="27" t="s">
        <v>141</v>
      </c>
      <c r="D23" s="28">
        <v>150</v>
      </c>
      <c r="E23" s="29"/>
      <c r="F23" s="30">
        <f t="shared" si="0"/>
        <v>0</v>
      </c>
      <c r="G23" s="31">
        <f t="shared" si="1"/>
        <v>0</v>
      </c>
    </row>
    <row r="24" spans="1:13" ht="22.5" customHeight="1">
      <c r="A24" s="26" t="s">
        <v>195</v>
      </c>
      <c r="B24" s="27" t="s">
        <v>186</v>
      </c>
      <c r="C24" s="27" t="s">
        <v>14</v>
      </c>
      <c r="D24" s="28">
        <v>88</v>
      </c>
      <c r="E24" s="29"/>
      <c r="F24" s="30">
        <f t="shared" si="0"/>
        <v>0</v>
      </c>
      <c r="G24" s="31">
        <f t="shared" si="1"/>
        <v>0</v>
      </c>
    </row>
    <row r="25" spans="1:13" ht="22.5" customHeight="1" thickBot="1">
      <c r="A25" s="33" t="s">
        <v>196</v>
      </c>
      <c r="B25" s="34" t="s">
        <v>187</v>
      </c>
      <c r="C25" s="34" t="s">
        <v>14</v>
      </c>
      <c r="D25" s="35">
        <v>10</v>
      </c>
      <c r="E25" s="36"/>
      <c r="F25" s="37">
        <f t="shared" si="0"/>
        <v>0</v>
      </c>
      <c r="G25" s="38">
        <f t="shared" si="1"/>
        <v>0</v>
      </c>
    </row>
    <row r="26" spans="1:13" ht="22.5" customHeight="1" thickTop="1" thickBot="1">
      <c r="A26" s="106" t="s">
        <v>138</v>
      </c>
      <c r="B26" s="107"/>
      <c r="C26" s="107"/>
      <c r="D26" s="107"/>
      <c r="E26" s="108"/>
      <c r="F26" s="39">
        <f>SUM(F10:F25)</f>
        <v>0</v>
      </c>
      <c r="G26" s="40">
        <f>SUM(G10:G25)</f>
        <v>0</v>
      </c>
    </row>
    <row r="27" spans="1:13" ht="22.5" customHeight="1" thickBot="1">
      <c r="A27" s="89" t="s">
        <v>19</v>
      </c>
      <c r="B27" s="90"/>
      <c r="C27" s="90"/>
      <c r="D27" s="90"/>
      <c r="E27" s="91"/>
      <c r="F27" s="50">
        <f>SUM(F8,F26)</f>
        <v>0</v>
      </c>
      <c r="G27" s="50">
        <f>SUM(G8,G26)</f>
        <v>0</v>
      </c>
    </row>
    <row r="28" spans="1:13" ht="22.5" customHeight="1">
      <c r="E28" s="32"/>
    </row>
    <row r="29" spans="1:13" ht="22.5" customHeight="1"/>
    <row r="30" spans="1:13" ht="22.5" customHeight="1"/>
    <row r="31" spans="1:13" s="68" customFormat="1" ht="22.5" customHeight="1">
      <c r="B31" s="25"/>
      <c r="C31" s="25"/>
      <c r="D31" s="53"/>
      <c r="E31" s="25"/>
      <c r="F31" s="54"/>
      <c r="G31" s="54"/>
      <c r="H31" s="25"/>
      <c r="I31" s="25"/>
      <c r="J31" s="25"/>
      <c r="K31" s="25"/>
      <c r="L31" s="25"/>
      <c r="M31" s="25"/>
    </row>
  </sheetData>
  <protectedRanges>
    <protectedRange sqref="E3 E26 E8:E9" name="Zakres1"/>
    <protectedRange sqref="E12:E15" name="Zakres1_1"/>
    <protectedRange sqref="E16:E19" name="Zakres1_1_1"/>
    <protectedRange sqref="E20:E23" name="Zakres1_1_1_1"/>
    <protectedRange sqref="E24:E25" name="Zakres1_6"/>
    <protectedRange sqref="E4" name="Zakres1_7"/>
    <protectedRange sqref="E5" name="Zakres1_8"/>
    <protectedRange sqref="E6" name="Zakres1_9"/>
    <protectedRange sqref="E7" name="Zakres1_10"/>
    <protectedRange sqref="E10:E11" name="Zakres1_2"/>
  </protectedRanges>
  <dataConsolidate link="1"/>
  <mergeCells count="7">
    <mergeCell ref="A27:E27"/>
    <mergeCell ref="A1:D1"/>
    <mergeCell ref="E1:G1"/>
    <mergeCell ref="B3:G3"/>
    <mergeCell ref="A8:E8"/>
    <mergeCell ref="B9:G9"/>
    <mergeCell ref="A26:E26"/>
  </mergeCells>
  <phoneticPr fontId="20" type="noConversion"/>
  <printOptions horizontalCentered="1"/>
  <pageMargins left="0.43307086614173229" right="0.23622047244094491" top="1.1417322834645669" bottom="0.74803149606299213" header="0.31496062992125984" footer="0.31496062992125984"/>
  <pageSetup paperSize="9" scale="57" orientation="portrait" r:id="rId1"/>
  <headerFooter alignWithMargins="0"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21</vt:i4>
      </vt:variant>
    </vt:vector>
  </HeadingPairs>
  <TitlesOfParts>
    <vt:vector size="33" baseType="lpstr">
      <vt:lpstr>Strona tytułowa</vt:lpstr>
      <vt:lpstr>Poz. wspólne</vt:lpstr>
      <vt:lpstr>Jesionowa</vt:lpstr>
      <vt:lpstr>Borowikowa</vt:lpstr>
      <vt:lpstr>Kurkowa</vt:lpstr>
      <vt:lpstr>Podgrzybkowa</vt:lpstr>
      <vt:lpstr>Smardzowa</vt:lpstr>
      <vt:lpstr>Maślakowa</vt:lpstr>
      <vt:lpstr>Opieńkowa</vt:lpstr>
      <vt:lpstr>Rydzowa</vt:lpstr>
      <vt:lpstr>Truflowa</vt:lpstr>
      <vt:lpstr>Preambuła</vt:lpstr>
      <vt:lpstr>Borowikowa!Obszar_wydruku</vt:lpstr>
      <vt:lpstr>Jesionowa!Obszar_wydruku</vt:lpstr>
      <vt:lpstr>Kurkowa!Obszar_wydruku</vt:lpstr>
      <vt:lpstr>Maślakowa!Obszar_wydruku</vt:lpstr>
      <vt:lpstr>Opieńkowa!Obszar_wydruku</vt:lpstr>
      <vt:lpstr>Podgrzybkowa!Obszar_wydruku</vt:lpstr>
      <vt:lpstr>'Poz. wspólne'!Obszar_wydruku</vt:lpstr>
      <vt:lpstr>Rydzowa!Obszar_wydruku</vt:lpstr>
      <vt:lpstr>Smardzowa!Obszar_wydruku</vt:lpstr>
      <vt:lpstr>'Strona tytułowa'!Obszar_wydruku</vt:lpstr>
      <vt:lpstr>Truflowa!Obszar_wydruku</vt:lpstr>
      <vt:lpstr>Borowikowa!Tytuły_wydruku</vt:lpstr>
      <vt:lpstr>Jesionowa!Tytuły_wydruku</vt:lpstr>
      <vt:lpstr>Kurkowa!Tytuły_wydruku</vt:lpstr>
      <vt:lpstr>Maślakowa!Tytuły_wydruku</vt:lpstr>
      <vt:lpstr>Opieńkowa!Tytuły_wydruku</vt:lpstr>
      <vt:lpstr>Podgrzybkowa!Tytuły_wydruku</vt:lpstr>
      <vt:lpstr>'Poz. wspólne'!Tytuły_wydruku</vt:lpstr>
      <vt:lpstr>Rydzowa!Tytuły_wydruku</vt:lpstr>
      <vt:lpstr>Smardzowa!Tytuły_wydruku</vt:lpstr>
      <vt:lpstr>Truflowa!Tytuły_wydruku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2022-12-14T09:48:56Z</cp:lastPrinted>
  <dcterms:created xsi:type="dcterms:W3CDTF">2013-05-29T11:09:02Z</dcterms:created>
  <dcterms:modified xsi:type="dcterms:W3CDTF">2022-12-14T15:21:35Z</dcterms:modified>
  <cp:category/>
  <cp:contentStatus/>
</cp:coreProperties>
</file>